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25" windowWidth="11595" windowHeight="6045" activeTab="0"/>
  </bookViews>
  <sheets>
    <sheet name="Ü50-Gr.C" sheetId="1" r:id="rId1"/>
    <sheet name="Ü50-Gr.D" sheetId="2" r:id="rId2"/>
  </sheets>
  <definedNames>
    <definedName name="_xlnm.Print_Area" localSheetId="0">'Ü50-Gr.C'!$A$1:$BE$90</definedName>
    <definedName name="_xlnm.Print_Area" localSheetId="1">'Ü50-Gr.D'!$A$1:$BE$40</definedName>
  </definedNames>
  <calcPr fullCalcOnLoad="1"/>
</workbook>
</file>

<file path=xl/sharedStrings.xml><?xml version="1.0" encoding="utf-8"?>
<sst xmlns="http://schemas.openxmlformats.org/spreadsheetml/2006/main" count="191" uniqueCount="63">
  <si>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</si>
  <si>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</si>
  <si>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</si>
  <si>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</si>
  <si>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</si>
  <si>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</si>
  <si>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</si>
  <si>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</si>
  <si>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</si>
  <si>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</si>
  <si>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</si>
  <si>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</si>
  <si>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</si>
  <si>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</si>
  <si>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</si>
  <si>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</si>
  <si>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</si>
  <si>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</si>
  <si>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</si>
  <si>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</si>
  <si>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</si>
  <si>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</si>
  <si>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</si>
  <si>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</si>
  <si>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</si>
  <si>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</si>
  <si>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</si>
  <si>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Mannschaft</t>
  </si>
  <si>
    <t>in der Sportschule Wedau - Rasenplätze</t>
  </si>
  <si>
    <t>Sieger C</t>
  </si>
  <si>
    <t>VII. Gesamt-Platzierungen</t>
  </si>
  <si>
    <t>6.</t>
  </si>
  <si>
    <t>7.</t>
  </si>
  <si>
    <t>8.</t>
  </si>
  <si>
    <t>9.</t>
  </si>
  <si>
    <t>10.</t>
  </si>
  <si>
    <t>C</t>
  </si>
  <si>
    <t>Fußball-Kleinfeldturnier für Oldie Ü50-Teams</t>
  </si>
  <si>
    <t>Endspiel um 1. Platz</t>
  </si>
  <si>
    <t>Sieger D</t>
  </si>
  <si>
    <t>D</t>
  </si>
  <si>
    <t>Zweiter C</t>
  </si>
  <si>
    <t>Zweiter D</t>
  </si>
  <si>
    <t>Spiel um Platz 3</t>
  </si>
  <si>
    <t>Finalspiele um Plätze 1 + 3 auf Plätze  C + D:</t>
  </si>
  <si>
    <t>DJK Stenern</t>
  </si>
  <si>
    <t>DSV 04 Düsseldorf</t>
  </si>
  <si>
    <t>Spvgg. Sterkrade 06/07</t>
  </si>
  <si>
    <t>SG Kupferdreh-Byfang</t>
  </si>
  <si>
    <t xml:space="preserve">SC Schiefbahn 08 </t>
  </si>
  <si>
    <t>VfB Frohnhausen</t>
  </si>
  <si>
    <t>TuS Gellep</t>
  </si>
  <si>
    <t>Festival des Breitenfußballs 2018</t>
  </si>
  <si>
    <t>I. Teilnehmende Mannschaften  Gruppe C</t>
  </si>
  <si>
    <t>4er-Gruppe/Feld C</t>
  </si>
  <si>
    <t>II. Spielplan Gruppe C</t>
  </si>
  <si>
    <t>Nr</t>
  </si>
  <si>
    <t>Platz + Gruppe</t>
  </si>
  <si>
    <t>III. Abschlusstabelle Vorrundengruppe C</t>
  </si>
  <si>
    <t>XXXXXXXXXXXXXXXXX</t>
  </si>
  <si>
    <t>BW Dingden</t>
  </si>
  <si>
    <t>I. Teilnehmende Mannschaften  Gruppe D</t>
  </si>
  <si>
    <t>III. Abschlusstabelle Vorrundengruppe 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</si>
</sst>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34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Continuous" wrapText="1"/>
      <protection hidden="1"/>
    </xf>
    <xf numFmtId="0" fontId="10" fillId="0" borderId="0" xfId="0" applyFont="1" applyFill="1" applyBorder="1" applyAlignment="1" applyProtection="1">
      <alignment horizontal="centerContinuous" wrapText="1"/>
      <protection hidden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2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5" fontId="3" fillId="0" borderId="12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shrinkToFit="1"/>
    </xf>
    <xf numFmtId="0" fontId="3" fillId="0" borderId="30" xfId="0" applyFont="1" applyBorder="1" applyAlignment="1">
      <alignment horizontal="left" shrinkToFit="1"/>
    </xf>
    <xf numFmtId="0" fontId="0" fillId="0" borderId="3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shrinkToFit="1"/>
    </xf>
    <xf numFmtId="0" fontId="3" fillId="0" borderId="36" xfId="0" applyFont="1" applyBorder="1" applyAlignment="1">
      <alignment horizontal="left" shrinkToFi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horizontal="left" shrinkToFit="1"/>
    </xf>
    <xf numFmtId="0" fontId="3" fillId="0" borderId="47" xfId="0" applyFont="1" applyBorder="1" applyAlignment="1">
      <alignment horizontal="left" shrinkToFit="1"/>
    </xf>
    <xf numFmtId="0" fontId="0" fillId="0" borderId="3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34" borderId="21" xfId="0" applyFont="1" applyFill="1" applyBorder="1" applyAlignment="1" applyProtection="1">
      <alignment horizontal="center" vertical="center"/>
      <protection hidden="1"/>
    </xf>
    <xf numFmtId="0" fontId="18" fillId="34" borderId="14" xfId="0" applyFont="1" applyFill="1" applyBorder="1" applyAlignment="1" applyProtection="1">
      <alignment horizontal="center" vertical="center"/>
      <protection hidden="1"/>
    </xf>
    <xf numFmtId="0" fontId="18" fillId="34" borderId="14" xfId="0" applyFont="1" applyFill="1" applyBorder="1" applyAlignment="1" applyProtection="1">
      <alignment horizontal="left" vertical="center"/>
      <protection hidden="1"/>
    </xf>
    <xf numFmtId="0" fontId="18" fillId="34" borderId="22" xfId="0" applyFont="1" applyFill="1" applyBorder="1" applyAlignment="1" applyProtection="1">
      <alignment horizontal="left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left" vertical="center"/>
      <protection hidden="1"/>
    </xf>
    <xf numFmtId="0" fontId="18" fillId="0" borderId="22" xfId="0" applyFont="1" applyFill="1" applyBorder="1" applyAlignment="1" applyProtection="1">
      <alignment horizontal="left" vertical="center"/>
      <protection hidden="1"/>
    </xf>
    <xf numFmtId="0" fontId="18" fillId="35" borderId="21" xfId="0" applyFont="1" applyFill="1" applyBorder="1" applyAlignment="1" applyProtection="1">
      <alignment horizontal="center" vertical="center"/>
      <protection hidden="1"/>
    </xf>
    <xf numFmtId="0" fontId="18" fillId="35" borderId="14" xfId="0" applyFont="1" applyFill="1" applyBorder="1" applyAlignment="1" applyProtection="1">
      <alignment horizontal="center" vertical="center"/>
      <protection hidden="1"/>
    </xf>
    <xf numFmtId="0" fontId="18" fillId="35" borderId="14" xfId="0" applyFont="1" applyFill="1" applyBorder="1" applyAlignment="1" applyProtection="1">
      <alignment horizontal="left" vertical="center"/>
      <protection hidden="1"/>
    </xf>
    <xf numFmtId="0" fontId="18" fillId="35" borderId="22" xfId="0" applyFont="1" applyFill="1" applyBorder="1" applyAlignment="1" applyProtection="1">
      <alignment horizontal="left" vertical="center"/>
      <protection hidden="1"/>
    </xf>
    <xf numFmtId="0" fontId="18" fillId="33" borderId="48" xfId="0" applyFont="1" applyFill="1" applyBorder="1" applyAlignment="1" applyProtection="1">
      <alignment horizontal="center" vertical="center"/>
      <protection hidden="1"/>
    </xf>
    <xf numFmtId="0" fontId="18" fillId="33" borderId="49" xfId="0" applyFont="1" applyFill="1" applyBorder="1" applyAlignment="1" applyProtection="1">
      <alignment horizontal="center" vertical="center"/>
      <protection hidden="1"/>
    </xf>
    <xf numFmtId="0" fontId="18" fillId="33" borderId="49" xfId="0" applyFont="1" applyFill="1" applyBorder="1" applyAlignment="1" applyProtection="1">
      <alignment horizontal="left" vertical="center"/>
      <protection hidden="1"/>
    </xf>
    <xf numFmtId="0" fontId="18" fillId="33" borderId="50" xfId="0" applyFont="1" applyFill="1" applyBorder="1" applyAlignment="1" applyProtection="1">
      <alignment horizontal="left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left" vertical="center"/>
      <protection hidden="1"/>
    </xf>
    <xf numFmtId="0" fontId="18" fillId="0" borderId="20" xfId="0" applyFont="1" applyFill="1" applyBorder="1" applyAlignment="1" applyProtection="1">
      <alignment horizontal="left" vertical="center"/>
      <protection hidden="1"/>
    </xf>
    <xf numFmtId="0" fontId="3" fillId="0" borderId="14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47" xfId="0" applyFont="1" applyBorder="1" applyAlignment="1">
      <alignment shrinkToFi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0</xdr:colOff>
      <xdr:row>33</xdr:row>
      <xdr:rowOff>38100</xdr:rowOff>
    </xdr:from>
    <xdr:to>
      <xdr:col>55</xdr:col>
      <xdr:colOff>85725</xdr:colOff>
      <xdr:row>34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63722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45</xdr:col>
      <xdr:colOff>57150</xdr:colOff>
      <xdr:row>0</xdr:row>
      <xdr:rowOff>66675</xdr:rowOff>
    </xdr:from>
    <xdr:to>
      <xdr:col>53</xdr:col>
      <xdr:colOff>76200</xdr:colOff>
      <xdr:row>2</xdr:row>
      <xdr:rowOff>152400</xdr:rowOff>
    </xdr:to>
    <xdr:pic>
      <xdr:nvPicPr>
        <xdr:cNvPr id="2" name="Picture 6" descr="FVN_rund_farb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95250</xdr:colOff>
      <xdr:row>11</xdr:row>
      <xdr:rowOff>66675</xdr:rowOff>
    </xdr:from>
    <xdr:to>
      <xdr:col>54</xdr:col>
      <xdr:colOff>66675</xdr:colOff>
      <xdr:row>18</xdr:row>
      <xdr:rowOff>190500</xdr:rowOff>
    </xdr:to>
    <xdr:sp>
      <xdr:nvSpPr>
        <xdr:cNvPr id="3" name="Textfeld 10"/>
        <xdr:cNvSpPr txBox="1">
          <a:spLocks noChangeArrowheads="1"/>
        </xdr:cNvSpPr>
      </xdr:nvSpPr>
      <xdr:spPr>
        <a:xfrm>
          <a:off x="5286375" y="2181225"/>
          <a:ext cx="10477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45</xdr:col>
      <xdr:colOff>19050</xdr:colOff>
      <xdr:row>2</xdr:row>
      <xdr:rowOff>9525</xdr:rowOff>
    </xdr:from>
    <xdr:to>
      <xdr:col>54</xdr:col>
      <xdr:colOff>57150</xdr:colOff>
      <xdr:row>12</xdr:row>
      <xdr:rowOff>28575</xdr:rowOff>
    </xdr:to>
    <xdr:pic>
      <xdr:nvPicPr>
        <xdr:cNvPr id="4" name="Grafik 11" descr="Gassroots_Portrait_Master_White_cmyk_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71525"/>
          <a:ext cx="1000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57150</xdr:colOff>
      <xdr:row>75</xdr:row>
      <xdr:rowOff>28575</xdr:rowOff>
    </xdr:from>
    <xdr:ext cx="180975" cy="171450"/>
    <xdr:sp>
      <xdr:nvSpPr>
        <xdr:cNvPr id="5" name="Text Box 26"/>
        <xdr:cNvSpPr txBox="1">
          <a:spLocks noChangeArrowheads="1"/>
        </xdr:cNvSpPr>
      </xdr:nvSpPr>
      <xdr:spPr>
        <a:xfrm>
          <a:off x="3000375" y="1388745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0</xdr:colOff>
      <xdr:row>33</xdr:row>
      <xdr:rowOff>38100</xdr:rowOff>
    </xdr:from>
    <xdr:to>
      <xdr:col>55</xdr:col>
      <xdr:colOff>85725</xdr:colOff>
      <xdr:row>34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63722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45</xdr:col>
      <xdr:colOff>57150</xdr:colOff>
      <xdr:row>0</xdr:row>
      <xdr:rowOff>66675</xdr:rowOff>
    </xdr:from>
    <xdr:to>
      <xdr:col>53</xdr:col>
      <xdr:colOff>76200</xdr:colOff>
      <xdr:row>2</xdr:row>
      <xdr:rowOff>152400</xdr:rowOff>
    </xdr:to>
    <xdr:pic>
      <xdr:nvPicPr>
        <xdr:cNvPr id="2" name="Picture 6" descr="FVN_rund_farb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95250</xdr:colOff>
      <xdr:row>11</xdr:row>
      <xdr:rowOff>66675</xdr:rowOff>
    </xdr:from>
    <xdr:to>
      <xdr:col>54</xdr:col>
      <xdr:colOff>66675</xdr:colOff>
      <xdr:row>18</xdr:row>
      <xdr:rowOff>190500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286375" y="2181225"/>
          <a:ext cx="10477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45</xdr:col>
      <xdr:colOff>19050</xdr:colOff>
      <xdr:row>2</xdr:row>
      <xdr:rowOff>9525</xdr:rowOff>
    </xdr:from>
    <xdr:to>
      <xdr:col>54</xdr:col>
      <xdr:colOff>57150</xdr:colOff>
      <xdr:row>12</xdr:row>
      <xdr:rowOff>28575</xdr:rowOff>
    </xdr:to>
    <xdr:pic>
      <xdr:nvPicPr>
        <xdr:cNvPr id="4" name="Grafik 11" descr="Gassroots_Portrait_Master_White_cmyk_L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71525"/>
          <a:ext cx="1000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75</xdr:row>
      <xdr:rowOff>28575</xdr:rowOff>
    </xdr:from>
    <xdr:ext cx="180975" cy="171450"/>
    <xdr:sp>
      <xdr:nvSpPr>
        <xdr:cNvPr id="5" name="Text Box 26"/>
        <xdr:cNvSpPr txBox="1">
          <a:spLocks noChangeArrowheads="1"/>
        </xdr:cNvSpPr>
      </xdr:nvSpPr>
      <xdr:spPr>
        <a:xfrm>
          <a:off x="0" y="1337310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EA93"/>
  <sheetViews>
    <sheetView tabSelected="1" view="pageBreakPreview" zoomScaleNormal="112" zoomScaleSheetLayoutView="100" zoomScalePageLayoutView="0" workbookViewId="0" topLeftCell="A36">
      <selection activeCell="N60" sqref="N60:AW60"/>
    </sheetView>
  </sheetViews>
  <sheetFormatPr defaultColWidth="1.7109375" defaultRowHeight="12.75"/>
  <cols>
    <col min="1" max="5" width="1.7109375" style="0" customWidth="1"/>
    <col min="6" max="6" width="5.140625" style="0" customWidth="1"/>
    <col min="7" max="7" width="1.28515625" style="0" customWidth="1"/>
    <col min="8" max="29" width="1.7109375" style="0" customWidth="1"/>
    <col min="30" max="30" width="1.28515625" style="0" customWidth="1"/>
    <col min="31" max="31" width="1.7109375" style="0" hidden="1" customWidth="1"/>
    <col min="32" max="32" width="3.28125" style="0" customWidth="1"/>
    <col min="33" max="47" width="1.7109375" style="0" customWidth="1"/>
    <col min="48" max="48" width="0.71875" style="0" customWidth="1"/>
    <col min="49" max="55" width="1.7109375" style="0" customWidth="1"/>
    <col min="56" max="56" width="1.7109375" style="57" customWidth="1"/>
    <col min="57" max="57" width="1.7109375" style="17" customWidth="1"/>
    <col min="58" max="58" width="2.8515625" style="17" customWidth="1"/>
    <col min="59" max="59" width="2.140625" style="17" customWidth="1"/>
    <col min="60" max="60" width="2.8515625" style="17" customWidth="1"/>
    <col min="61" max="64" width="1.7109375" style="17" customWidth="1"/>
    <col min="65" max="65" width="3.421875" style="17" bestFit="1" customWidth="1"/>
    <col min="66" max="66" width="2.28125" style="17" customWidth="1"/>
    <col min="67" max="68" width="2.140625" style="17" bestFit="1" customWidth="1"/>
    <col min="69" max="69" width="2.28125" style="17" customWidth="1"/>
    <col min="70" max="70" width="2.57421875" style="17" customWidth="1"/>
    <col min="71" max="71" width="2.140625" style="17" bestFit="1" customWidth="1"/>
    <col min="72" max="73" width="1.7109375" style="17" customWidth="1"/>
    <col min="74" max="77" width="1.7109375" style="18" customWidth="1"/>
    <col min="78" max="80" width="1.7109375" style="67" customWidth="1"/>
    <col min="81" max="131" width="1.7109375" style="57" customWidth="1"/>
  </cols>
  <sheetData>
    <row r="1" spans="1:131" ht="33" customHeight="1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D1" s="5"/>
      <c r="BX1" s="17"/>
      <c r="BY1" s="17"/>
      <c r="BZ1" s="17"/>
      <c r="CA1" s="17"/>
      <c r="CB1" s="17"/>
      <c r="CC1" s="63"/>
      <c r="CD1" s="63"/>
      <c r="CE1" s="63"/>
      <c r="CF1" s="6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</row>
    <row r="2" spans="1:107" s="9" customFormat="1" ht="27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19"/>
      <c r="BY2" s="19"/>
      <c r="BZ2" s="19"/>
      <c r="CA2" s="19"/>
      <c r="CB2" s="19"/>
      <c r="CC2" s="64"/>
      <c r="CD2" s="64"/>
      <c r="CE2" s="64"/>
      <c r="CF2" s="6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</row>
    <row r="3" spans="1:107" s="1" customFormat="1" ht="18">
      <c r="A3" s="127" t="s">
        <v>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2"/>
      <c r="BW3" s="22"/>
      <c r="BX3" s="21"/>
      <c r="BY3" s="21"/>
      <c r="BZ3" s="21"/>
      <c r="CA3" s="21"/>
      <c r="CB3" s="21"/>
      <c r="CC3" s="65"/>
      <c r="CD3" s="65"/>
      <c r="CE3" s="65"/>
      <c r="CF3" s="6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44:107" s="1" customFormat="1" ht="6" customHeight="1"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2"/>
      <c r="BW4" s="22"/>
      <c r="BX4" s="21"/>
      <c r="BY4" s="21"/>
      <c r="BZ4" s="21"/>
      <c r="CA4" s="21"/>
      <c r="CB4" s="21"/>
      <c r="CC4" s="65"/>
      <c r="CD4" s="65"/>
      <c r="CE4" s="65"/>
      <c r="CF4" s="6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</row>
    <row r="5" spans="10:107" s="1" customFormat="1" ht="15.75">
      <c r="J5" s="31"/>
      <c r="L5" s="46" t="s">
        <v>0</v>
      </c>
      <c r="M5" s="125" t="s">
        <v>1</v>
      </c>
      <c r="N5" s="125"/>
      <c r="O5" s="125"/>
      <c r="P5" s="125"/>
      <c r="Q5" s="125"/>
      <c r="R5" s="125"/>
      <c r="S5" s="125"/>
      <c r="T5" s="125"/>
      <c r="U5" s="1" t="s">
        <v>2</v>
      </c>
      <c r="Y5" s="126">
        <v>43281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2"/>
      <c r="BW5" s="22"/>
      <c r="BX5" s="21"/>
      <c r="BY5" s="21"/>
      <c r="BZ5" s="21"/>
      <c r="CA5" s="21"/>
      <c r="CB5" s="21"/>
      <c r="CC5" s="65"/>
      <c r="CD5" s="65"/>
      <c r="CE5" s="65"/>
      <c r="CF5" s="6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</row>
    <row r="6" spans="44:107" s="1" customFormat="1" ht="6" customHeight="1"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/>
      <c r="BW6" s="22"/>
      <c r="BX6" s="21"/>
      <c r="BY6" s="21"/>
      <c r="BZ6" s="21"/>
      <c r="CA6" s="21"/>
      <c r="CB6" s="21"/>
      <c r="CC6" s="65"/>
      <c r="CD6" s="65"/>
      <c r="CE6" s="65"/>
      <c r="CF6" s="6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" customFormat="1" ht="15">
      <c r="B7" s="119" t="s">
        <v>28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22"/>
      <c r="BX7" s="21"/>
      <c r="BY7" s="21"/>
      <c r="BZ7" s="21"/>
      <c r="CA7" s="21"/>
      <c r="CB7" s="21"/>
      <c r="CC7" s="65"/>
      <c r="CD7" s="65"/>
      <c r="CE7" s="65"/>
      <c r="CF7" s="6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2:80" s="1" customFormat="1" ht="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2"/>
      <c r="BW8" s="22"/>
      <c r="BX8" s="22"/>
      <c r="BY8" s="22"/>
      <c r="BZ8" s="66"/>
      <c r="CA8" s="66"/>
      <c r="CB8" s="66"/>
    </row>
    <row r="9" spans="57:80" s="1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2"/>
      <c r="BW9" s="22"/>
      <c r="BX9" s="22"/>
      <c r="BY9" s="22"/>
      <c r="BZ9" s="66"/>
      <c r="CA9" s="66"/>
      <c r="CB9" s="66"/>
    </row>
    <row r="10" spans="7:80" s="1" customFormat="1" ht="15.75">
      <c r="G10" s="4" t="s">
        <v>3</v>
      </c>
      <c r="H10" s="120">
        <v>0.5694444444444444</v>
      </c>
      <c r="I10" s="120"/>
      <c r="J10" s="120"/>
      <c r="K10" s="120"/>
      <c r="L10" s="120"/>
      <c r="M10" s="5" t="s">
        <v>4</v>
      </c>
      <c r="T10" s="4" t="s">
        <v>5</v>
      </c>
      <c r="U10" s="116">
        <v>1</v>
      </c>
      <c r="V10" s="116" t="s">
        <v>6</v>
      </c>
      <c r="W10" s="56" t="s">
        <v>24</v>
      </c>
      <c r="X10" s="115">
        <v>0.013888888888888888</v>
      </c>
      <c r="Y10" s="115"/>
      <c r="Z10" s="115"/>
      <c r="AA10" s="115"/>
      <c r="AB10" s="115"/>
      <c r="AC10" s="5" t="s">
        <v>7</v>
      </c>
      <c r="AK10" s="4" t="s">
        <v>8</v>
      </c>
      <c r="AL10" s="115">
        <v>0.003472222222222222</v>
      </c>
      <c r="AM10" s="115"/>
      <c r="AN10" s="115"/>
      <c r="AO10" s="115"/>
      <c r="AP10" s="115"/>
      <c r="AQ10" s="5" t="s">
        <v>7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2"/>
      <c r="BW10" s="22"/>
      <c r="BX10" s="22"/>
      <c r="BY10" s="22"/>
      <c r="BZ10" s="66"/>
      <c r="CA10" s="66"/>
      <c r="CB10" s="66"/>
    </row>
    <row r="11" ht="9" customHeight="1"/>
    <row r="12" ht="6" customHeight="1"/>
    <row r="13" spans="2:80" s="32" customFormat="1" ht="15.75">
      <c r="B13" s="47" t="s">
        <v>53</v>
      </c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9"/>
      <c r="BW13" s="59"/>
      <c r="BX13" s="59"/>
      <c r="BY13" s="59"/>
      <c r="BZ13" s="68"/>
      <c r="CA13" s="68"/>
      <c r="CB13" s="68"/>
    </row>
    <row r="14" ht="6" customHeight="1" thickBot="1"/>
    <row r="15" spans="14:38" ht="21" thickBot="1">
      <c r="N15" s="121" t="s">
        <v>54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  <c r="AK15" s="117"/>
      <c r="AL15" s="118"/>
    </row>
    <row r="16" spans="14:38" ht="15.75">
      <c r="N16" s="142" t="s">
        <v>9</v>
      </c>
      <c r="O16" s="143"/>
      <c r="P16" s="144" t="s">
        <v>46</v>
      </c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5"/>
      <c r="AK16" s="138"/>
      <c r="AL16" s="139"/>
    </row>
    <row r="17" spans="14:38" ht="15.75">
      <c r="N17" s="140" t="s">
        <v>10</v>
      </c>
      <c r="O17" s="141"/>
      <c r="P17" s="131" t="s">
        <v>47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136"/>
      <c r="AL17" s="137"/>
    </row>
    <row r="18" spans="14:38" ht="15.75">
      <c r="N18" s="140" t="s">
        <v>11</v>
      </c>
      <c r="O18" s="141"/>
      <c r="P18" s="131" t="s">
        <v>45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2"/>
      <c r="AK18" s="136"/>
      <c r="AL18" s="137"/>
    </row>
    <row r="19" spans="14:38" ht="16.5" thickBot="1">
      <c r="N19" s="134" t="s">
        <v>12</v>
      </c>
      <c r="O19" s="135"/>
      <c r="P19" s="187" t="s">
        <v>48</v>
      </c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8"/>
      <c r="AK19" s="189"/>
      <c r="AL19" s="190"/>
    </row>
    <row r="21" spans="2:80" s="32" customFormat="1" ht="15.75">
      <c r="B21" s="47" t="s">
        <v>55</v>
      </c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/>
      <c r="BW21" s="59"/>
      <c r="BX21" s="59"/>
      <c r="BY21" s="59"/>
      <c r="BZ21" s="68"/>
      <c r="CA21" s="68"/>
      <c r="CB21" s="68"/>
    </row>
    <row r="22" ht="6" customHeight="1" thickBot="1"/>
    <row r="23" spans="2:131" s="75" customFormat="1" ht="28.5" customHeight="1" thickBot="1">
      <c r="B23" s="178" t="s">
        <v>56</v>
      </c>
      <c r="C23" s="179"/>
      <c r="D23" s="182" t="s">
        <v>57</v>
      </c>
      <c r="E23" s="185"/>
      <c r="F23" s="186"/>
      <c r="G23" s="182"/>
      <c r="H23" s="183"/>
      <c r="I23" s="184"/>
      <c r="J23" s="182" t="s">
        <v>15</v>
      </c>
      <c r="K23" s="183"/>
      <c r="L23" s="183"/>
      <c r="M23" s="183"/>
      <c r="N23" s="184"/>
      <c r="O23" s="182" t="s">
        <v>16</v>
      </c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4"/>
      <c r="AW23" s="182" t="s">
        <v>19</v>
      </c>
      <c r="AX23" s="183"/>
      <c r="AY23" s="183"/>
      <c r="AZ23" s="183"/>
      <c r="BA23" s="184"/>
      <c r="BB23" s="180"/>
      <c r="BC23" s="181"/>
      <c r="BD23" s="69"/>
      <c r="BE23" s="70"/>
      <c r="BF23" s="71" t="s">
        <v>23</v>
      </c>
      <c r="BG23" s="72"/>
      <c r="BH23" s="72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3"/>
      <c r="BW23" s="73"/>
      <c r="BX23" s="73"/>
      <c r="BY23" s="73"/>
      <c r="BZ23" s="74"/>
      <c r="CA23" s="74"/>
      <c r="CB23" s="74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</row>
    <row r="24" spans="2:80" s="3" customFormat="1" ht="18" customHeight="1" thickBot="1">
      <c r="B24" s="173">
        <v>1</v>
      </c>
      <c r="C24" s="174"/>
      <c r="D24" s="169" t="s">
        <v>36</v>
      </c>
      <c r="E24" s="169"/>
      <c r="F24" s="169"/>
      <c r="G24" s="174"/>
      <c r="H24" s="174"/>
      <c r="I24" s="174"/>
      <c r="J24" s="176">
        <f>$H$10</f>
        <v>0.5694444444444444</v>
      </c>
      <c r="K24" s="176"/>
      <c r="L24" s="176"/>
      <c r="M24" s="176"/>
      <c r="N24" s="177"/>
      <c r="O24" s="133" t="str">
        <f>P16</f>
        <v>DSV 04 Düsseldorf</v>
      </c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0" t="s">
        <v>18</v>
      </c>
      <c r="AF24" s="129" t="str">
        <f>P17</f>
        <v>Spvgg. Sterkrade 06/07</v>
      </c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30"/>
      <c r="AW24" s="166">
        <v>1</v>
      </c>
      <c r="AX24" s="104"/>
      <c r="AY24" s="10" t="s">
        <v>17</v>
      </c>
      <c r="AZ24" s="104">
        <v>0</v>
      </c>
      <c r="BA24" s="168"/>
      <c r="BB24" s="166"/>
      <c r="BC24" s="105"/>
      <c r="BE24" s="23"/>
      <c r="BF24" s="25">
        <f aca="true" t="shared" si="0" ref="BF24:BF29">IF(ISBLANK(AW24),"0",IF(AW24&gt;AZ24,3,IF(AW24=AZ24,1,0)))</f>
        <v>3</v>
      </c>
      <c r="BG24" s="25" t="s">
        <v>17</v>
      </c>
      <c r="BH24" s="25">
        <f aca="true" t="shared" si="1" ref="BH24:BH29">IF(ISBLANK(AZ24),"0",IF(AZ24&gt;AW24,3,IF(AZ24=AW24,1,0)))</f>
        <v>0</v>
      </c>
      <c r="BI24" s="23"/>
      <c r="BJ24" s="23"/>
      <c r="BK24" s="23"/>
      <c r="BL24" s="23"/>
      <c r="BM24" s="29" t="str">
        <f>$P$18</f>
        <v>DJK Stenern</v>
      </c>
      <c r="BN24" s="27">
        <f>COUNT($BF$25,$BH$26,$BF$29)</f>
        <v>3</v>
      </c>
      <c r="BO24" s="27">
        <f>SUM($BF$25+$BH$26+$BF$29)</f>
        <v>9</v>
      </c>
      <c r="BP24" s="27">
        <f>SUM($AW$25+$AZ$26+$AW$29)</f>
        <v>9</v>
      </c>
      <c r="BQ24" s="28" t="s">
        <v>17</v>
      </c>
      <c r="BR24" s="27">
        <f>SUM($AZ$25+$AW$26+$AZ$29)</f>
        <v>1</v>
      </c>
      <c r="BS24" s="27">
        <f>SUM(BP24-BR24)</f>
        <v>8</v>
      </c>
      <c r="BT24" s="23"/>
      <c r="BU24" s="23"/>
      <c r="BV24" s="24"/>
      <c r="BW24" s="24"/>
      <c r="BX24" s="24"/>
      <c r="BY24" s="24"/>
      <c r="BZ24" s="76"/>
      <c r="CA24" s="76"/>
      <c r="CB24" s="76"/>
    </row>
    <row r="25" spans="2:131" s="2" customFormat="1" ht="18" customHeight="1" thickBot="1">
      <c r="B25" s="175">
        <v>2</v>
      </c>
      <c r="C25" s="170"/>
      <c r="D25" s="169" t="s">
        <v>36</v>
      </c>
      <c r="E25" s="169"/>
      <c r="F25" s="169"/>
      <c r="G25" s="170"/>
      <c r="H25" s="170"/>
      <c r="I25" s="170"/>
      <c r="J25" s="151">
        <v>0.5868055555555556</v>
      </c>
      <c r="K25" s="151"/>
      <c r="L25" s="151"/>
      <c r="M25" s="151"/>
      <c r="N25" s="152"/>
      <c r="O25" s="153" t="str">
        <f>P18</f>
        <v>DJK Stenern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6" t="s">
        <v>18</v>
      </c>
      <c r="AF25" s="149" t="str">
        <f>P19</f>
        <v>SG Kupferdreh-Byfang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50"/>
      <c r="AW25" s="164">
        <v>2</v>
      </c>
      <c r="AX25" s="171"/>
      <c r="AY25" s="6" t="s">
        <v>17</v>
      </c>
      <c r="AZ25" s="171">
        <v>0</v>
      </c>
      <c r="BA25" s="172"/>
      <c r="BB25" s="164"/>
      <c r="BC25" s="165"/>
      <c r="BD25" s="3"/>
      <c r="BE25" s="23"/>
      <c r="BF25" s="25">
        <f t="shared" si="0"/>
        <v>3</v>
      </c>
      <c r="BG25" s="25" t="s">
        <v>17</v>
      </c>
      <c r="BH25" s="25">
        <f t="shared" si="1"/>
        <v>0</v>
      </c>
      <c r="BI25" s="23"/>
      <c r="BJ25" s="23"/>
      <c r="BK25" s="23"/>
      <c r="BL25" s="23"/>
      <c r="BM25" s="26" t="str">
        <f>$P$16</f>
        <v>DSV 04 Düsseldorf</v>
      </c>
      <c r="BN25" s="27">
        <f>COUNT($BF$24,$BF$26,$BH$28)</f>
        <v>3</v>
      </c>
      <c r="BO25" s="27">
        <f>SUM($BF$24+$BF$26+$BH$28)</f>
        <v>6</v>
      </c>
      <c r="BP25" s="27">
        <f>SUM($AW$24+$AW$26+$AZ$28)</f>
        <v>4</v>
      </c>
      <c r="BQ25" s="28" t="s">
        <v>17</v>
      </c>
      <c r="BR25" s="27">
        <f>SUM($AZ$24+$AZ$26+$AW$28)</f>
        <v>5</v>
      </c>
      <c r="BS25" s="27">
        <f>SUM(BP25-BR25)</f>
        <v>-1</v>
      </c>
      <c r="BT25" s="23"/>
      <c r="BU25" s="23"/>
      <c r="BV25" s="24"/>
      <c r="BW25" s="24"/>
      <c r="BX25" s="24"/>
      <c r="BY25" s="24"/>
      <c r="BZ25" s="76"/>
      <c r="CA25" s="76"/>
      <c r="CB25" s="76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2:131" s="2" customFormat="1" ht="18" customHeight="1" thickBot="1">
      <c r="B26" s="173">
        <v>3</v>
      </c>
      <c r="C26" s="174"/>
      <c r="D26" s="169" t="s">
        <v>36</v>
      </c>
      <c r="E26" s="169"/>
      <c r="F26" s="169"/>
      <c r="G26" s="174"/>
      <c r="H26" s="174"/>
      <c r="I26" s="174"/>
      <c r="J26" s="158">
        <v>0.6145833333333334</v>
      </c>
      <c r="K26" s="158"/>
      <c r="L26" s="158"/>
      <c r="M26" s="158"/>
      <c r="N26" s="159"/>
      <c r="O26" s="133" t="str">
        <f>P16</f>
        <v>DSV 04 Düsseldorf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0" t="s">
        <v>18</v>
      </c>
      <c r="AF26" s="129" t="str">
        <f>P18</f>
        <v>DJK Stenern</v>
      </c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66">
        <v>0</v>
      </c>
      <c r="AX26" s="104"/>
      <c r="AY26" s="10" t="s">
        <v>17</v>
      </c>
      <c r="AZ26" s="104">
        <v>5</v>
      </c>
      <c r="BA26" s="168"/>
      <c r="BB26" s="166"/>
      <c r="BC26" s="105"/>
      <c r="BD26" s="3"/>
      <c r="BE26" s="23"/>
      <c r="BF26" s="25">
        <f t="shared" si="0"/>
        <v>0</v>
      </c>
      <c r="BG26" s="25" t="s">
        <v>17</v>
      </c>
      <c r="BH26" s="25">
        <f t="shared" si="1"/>
        <v>3</v>
      </c>
      <c r="BI26" s="23"/>
      <c r="BJ26" s="23"/>
      <c r="BK26" s="23"/>
      <c r="BL26" s="23"/>
      <c r="BM26" s="29" t="str">
        <f>$P$17</f>
        <v>Spvgg. Sterkrade 06/07</v>
      </c>
      <c r="BN26" s="27">
        <f>COUNT($BH$24,$BF$27,$BH$29)</f>
        <v>3</v>
      </c>
      <c r="BO26" s="27">
        <f>SUM($BH$24+$BF$27+$BH$29)</f>
        <v>3</v>
      </c>
      <c r="BP26" s="27">
        <f>SUM($AZ$24+$AW$27+$AZ$29)</f>
        <v>5</v>
      </c>
      <c r="BQ26" s="28" t="s">
        <v>17</v>
      </c>
      <c r="BR26" s="27">
        <f>SUM($AW$24+$AZ$27+$AW$29)</f>
        <v>3</v>
      </c>
      <c r="BS26" s="27">
        <f>SUM(BP26-BR26)</f>
        <v>2</v>
      </c>
      <c r="BT26" s="23"/>
      <c r="BU26" s="23"/>
      <c r="BV26" s="24"/>
      <c r="BW26" s="24"/>
      <c r="BX26" s="24"/>
      <c r="BY26" s="24"/>
      <c r="BZ26" s="76"/>
      <c r="CA26" s="76"/>
      <c r="CB26" s="76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2:131" s="2" customFormat="1" ht="18" customHeight="1" thickBot="1">
      <c r="B27" s="175">
        <v>4</v>
      </c>
      <c r="C27" s="170"/>
      <c r="D27" s="169" t="s">
        <v>36</v>
      </c>
      <c r="E27" s="169"/>
      <c r="F27" s="169"/>
      <c r="G27" s="170"/>
      <c r="H27" s="170"/>
      <c r="I27" s="170"/>
      <c r="J27" s="151">
        <v>0.6319444444444444</v>
      </c>
      <c r="K27" s="151"/>
      <c r="L27" s="151"/>
      <c r="M27" s="151"/>
      <c r="N27" s="152"/>
      <c r="O27" s="153" t="str">
        <f>P17</f>
        <v>Spvgg. Sterkrade 06/07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6" t="s">
        <v>18</v>
      </c>
      <c r="AF27" s="149" t="str">
        <f>P19</f>
        <v>SG Kupferdreh-Byfang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50"/>
      <c r="AW27" s="164">
        <v>4</v>
      </c>
      <c r="AX27" s="171"/>
      <c r="AY27" s="6" t="s">
        <v>17</v>
      </c>
      <c r="AZ27" s="171">
        <v>0</v>
      </c>
      <c r="BA27" s="172"/>
      <c r="BB27" s="164"/>
      <c r="BC27" s="165"/>
      <c r="BD27" s="3"/>
      <c r="BE27" s="23"/>
      <c r="BF27" s="25">
        <f t="shared" si="0"/>
        <v>3</v>
      </c>
      <c r="BG27" s="25" t="s">
        <v>17</v>
      </c>
      <c r="BH27" s="25">
        <f t="shared" si="1"/>
        <v>0</v>
      </c>
      <c r="BI27" s="23"/>
      <c r="BJ27" s="23"/>
      <c r="BK27" s="23"/>
      <c r="BL27" s="23"/>
      <c r="BM27" s="29" t="str">
        <f>$P$19</f>
        <v>SG Kupferdreh-Byfang</v>
      </c>
      <c r="BN27" s="27">
        <f>COUNT($BH$25,$BH$27,$BF$28)</f>
        <v>3</v>
      </c>
      <c r="BO27" s="27">
        <f>SUM($BH$25+$BH$27+$BF$28)</f>
        <v>0</v>
      </c>
      <c r="BP27" s="27">
        <f>SUM($AZ$25+$AZ$27+$AW$28)</f>
        <v>0</v>
      </c>
      <c r="BQ27" s="28" t="s">
        <v>17</v>
      </c>
      <c r="BR27" s="27">
        <f>SUM($AW$25+$AW$27+$AZ$28)</f>
        <v>9</v>
      </c>
      <c r="BS27" s="27">
        <f>SUM(BP27-BR27)</f>
        <v>-9</v>
      </c>
      <c r="BT27" s="23"/>
      <c r="BU27" s="23"/>
      <c r="BV27" s="24"/>
      <c r="BW27" s="24"/>
      <c r="BX27" s="24"/>
      <c r="BY27" s="24"/>
      <c r="BZ27" s="76"/>
      <c r="CA27" s="76"/>
      <c r="CB27" s="76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2:131" s="2" customFormat="1" ht="18" customHeight="1" thickBot="1">
      <c r="B28" s="173">
        <v>5</v>
      </c>
      <c r="C28" s="174"/>
      <c r="D28" s="169" t="s">
        <v>36</v>
      </c>
      <c r="E28" s="169"/>
      <c r="F28" s="169"/>
      <c r="G28" s="174"/>
      <c r="H28" s="174"/>
      <c r="I28" s="174"/>
      <c r="J28" s="158">
        <v>0.65625</v>
      </c>
      <c r="K28" s="158"/>
      <c r="L28" s="158"/>
      <c r="M28" s="158"/>
      <c r="N28" s="159"/>
      <c r="O28" s="133" t="str">
        <f>P19</f>
        <v>SG Kupferdreh-Byfang</v>
      </c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0" t="s">
        <v>18</v>
      </c>
      <c r="AF28" s="129" t="str">
        <f>P16</f>
        <v>DSV 04 Düsseldorf</v>
      </c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30"/>
      <c r="AW28" s="166">
        <v>0</v>
      </c>
      <c r="AX28" s="104"/>
      <c r="AY28" s="10" t="s">
        <v>17</v>
      </c>
      <c r="AZ28" s="104">
        <v>3</v>
      </c>
      <c r="BA28" s="168"/>
      <c r="BB28" s="166"/>
      <c r="BC28" s="105"/>
      <c r="BD28" s="3"/>
      <c r="BE28" s="23"/>
      <c r="BF28" s="25">
        <f t="shared" si="0"/>
        <v>0</v>
      </c>
      <c r="BG28" s="25" t="s">
        <v>17</v>
      </c>
      <c r="BH28" s="25">
        <f t="shared" si="1"/>
        <v>3</v>
      </c>
      <c r="BI28" s="23"/>
      <c r="BJ28" s="23"/>
      <c r="BK28" s="23"/>
      <c r="BL28" s="23"/>
      <c r="BM28" s="16"/>
      <c r="BN28" s="16"/>
      <c r="BO28" s="16"/>
      <c r="BP28" s="16"/>
      <c r="BQ28" s="16"/>
      <c r="BR28" s="16"/>
      <c r="BS28" s="16"/>
      <c r="BT28" s="23"/>
      <c r="BU28" s="23"/>
      <c r="BV28" s="24"/>
      <c r="BW28" s="24"/>
      <c r="BX28" s="24"/>
      <c r="BY28" s="24"/>
      <c r="BZ28" s="76"/>
      <c r="CA28" s="76"/>
      <c r="CB28" s="76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2:131" s="2" customFormat="1" ht="18" customHeight="1" thickBot="1">
      <c r="B29" s="175">
        <v>6</v>
      </c>
      <c r="C29" s="170"/>
      <c r="D29" s="169" t="s">
        <v>36</v>
      </c>
      <c r="E29" s="169"/>
      <c r="F29" s="169"/>
      <c r="G29" s="170"/>
      <c r="H29" s="170"/>
      <c r="I29" s="170"/>
      <c r="J29" s="151">
        <v>0.6736111111111112</v>
      </c>
      <c r="K29" s="151"/>
      <c r="L29" s="151"/>
      <c r="M29" s="151"/>
      <c r="N29" s="152"/>
      <c r="O29" s="153" t="str">
        <f>P18</f>
        <v>DJK Stenern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6" t="s">
        <v>18</v>
      </c>
      <c r="AF29" s="149" t="str">
        <f>P17</f>
        <v>Spvgg. Sterkrade 06/07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50"/>
      <c r="AW29" s="164">
        <v>2</v>
      </c>
      <c r="AX29" s="171"/>
      <c r="AY29" s="6" t="s">
        <v>17</v>
      </c>
      <c r="AZ29" s="171">
        <v>1</v>
      </c>
      <c r="BA29" s="172"/>
      <c r="BB29" s="164"/>
      <c r="BC29" s="165"/>
      <c r="BD29" s="3"/>
      <c r="BE29" s="23"/>
      <c r="BF29" s="25">
        <f t="shared" si="0"/>
        <v>3</v>
      </c>
      <c r="BG29" s="25" t="s">
        <v>17</v>
      </c>
      <c r="BH29" s="25">
        <f t="shared" si="1"/>
        <v>0</v>
      </c>
      <c r="BI29" s="23"/>
      <c r="BJ29" s="23"/>
      <c r="BK29" s="17"/>
      <c r="BL29" s="17"/>
      <c r="BM29" s="17"/>
      <c r="BN29" s="17"/>
      <c r="BO29" s="17"/>
      <c r="BP29" s="17"/>
      <c r="BQ29" s="17"/>
      <c r="BR29" s="17"/>
      <c r="BS29" s="17"/>
      <c r="BT29" s="23"/>
      <c r="BU29" s="23"/>
      <c r="BV29" s="24"/>
      <c r="BW29" s="24"/>
      <c r="BX29" s="24"/>
      <c r="BY29" s="24"/>
      <c r="BZ29" s="76"/>
      <c r="CA29" s="76"/>
      <c r="CB29" s="76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1" spans="2:80" s="32" customFormat="1" ht="16.5" customHeight="1">
      <c r="B31" s="47" t="s">
        <v>58</v>
      </c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9"/>
      <c r="BW31" s="59"/>
      <c r="BX31" s="59"/>
      <c r="BY31" s="59"/>
      <c r="BZ31" s="68"/>
      <c r="CA31" s="68"/>
      <c r="CB31" s="68"/>
    </row>
    <row r="32" ht="6" customHeight="1"/>
    <row r="33" spans="27:80" s="7" customFormat="1" ht="13.5" customHeight="1" thickBot="1">
      <c r="AA33" s="8"/>
      <c r="AB33" s="8"/>
      <c r="AC33" s="8"/>
      <c r="AD33" s="8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61"/>
      <c r="BX33" s="61"/>
      <c r="BY33" s="61"/>
      <c r="BZ33" s="77"/>
      <c r="CA33" s="77"/>
      <c r="CB33" s="77"/>
    </row>
    <row r="34" spans="9:47" ht="13.5" thickBot="1">
      <c r="I34" s="156" t="s">
        <v>27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4" t="s">
        <v>26</v>
      </c>
      <c r="AI34" s="155"/>
      <c r="AJ34" s="155"/>
      <c r="AK34" s="154" t="s">
        <v>20</v>
      </c>
      <c r="AL34" s="155"/>
      <c r="AM34" s="155"/>
      <c r="AN34" s="154" t="s">
        <v>21</v>
      </c>
      <c r="AO34" s="155"/>
      <c r="AP34" s="155"/>
      <c r="AQ34" s="155"/>
      <c r="AR34" s="155"/>
      <c r="AS34" s="154" t="s">
        <v>22</v>
      </c>
      <c r="AT34" s="155"/>
      <c r="AU34" s="167"/>
    </row>
    <row r="35" spans="9:47" ht="19.5" customHeight="1" thickBot="1">
      <c r="I35" s="146" t="s">
        <v>9</v>
      </c>
      <c r="J35" s="147"/>
      <c r="K35" s="148" t="str">
        <f>BM24</f>
        <v>DJK Stenern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60">
        <f>BN24</f>
        <v>3</v>
      </c>
      <c r="AI35" s="147"/>
      <c r="AJ35" s="161"/>
      <c r="AK35" s="147">
        <f>BO24</f>
        <v>9</v>
      </c>
      <c r="AL35" s="147"/>
      <c r="AM35" s="147"/>
      <c r="AN35" s="160">
        <f>BP24</f>
        <v>9</v>
      </c>
      <c r="AO35" s="147"/>
      <c r="AP35" s="62" t="s">
        <v>17</v>
      </c>
      <c r="AQ35" s="147">
        <f>BR24</f>
        <v>1</v>
      </c>
      <c r="AR35" s="161"/>
      <c r="AS35" s="162">
        <f>BS24</f>
        <v>8</v>
      </c>
      <c r="AT35" s="162"/>
      <c r="AU35" s="163"/>
    </row>
    <row r="36" spans="9:47" ht="19.5" customHeight="1" thickBot="1">
      <c r="I36" s="146" t="s">
        <v>10</v>
      </c>
      <c r="J36" s="147"/>
      <c r="K36" s="148" t="str">
        <f>BM25</f>
        <v>DSV 04 Düsseldorf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60">
        <f>BN25</f>
        <v>3</v>
      </c>
      <c r="AI36" s="147"/>
      <c r="AJ36" s="161"/>
      <c r="AK36" s="147">
        <f>BO25</f>
        <v>6</v>
      </c>
      <c r="AL36" s="147"/>
      <c r="AM36" s="147"/>
      <c r="AN36" s="160">
        <f>BP25</f>
        <v>4</v>
      </c>
      <c r="AO36" s="147"/>
      <c r="AP36" s="62" t="s">
        <v>17</v>
      </c>
      <c r="AQ36" s="147">
        <f>BR25</f>
        <v>5</v>
      </c>
      <c r="AR36" s="161"/>
      <c r="AS36" s="162">
        <f>BS25</f>
        <v>-1</v>
      </c>
      <c r="AT36" s="162"/>
      <c r="AU36" s="163"/>
    </row>
    <row r="37" spans="9:47" ht="19.5" customHeight="1" thickBot="1">
      <c r="I37" s="146" t="s">
        <v>11</v>
      </c>
      <c r="J37" s="147"/>
      <c r="K37" s="148" t="str">
        <f>BM26</f>
        <v>Spvgg. Sterkrade 06/07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60">
        <f>BN26</f>
        <v>3</v>
      </c>
      <c r="AI37" s="147"/>
      <c r="AJ37" s="161"/>
      <c r="AK37" s="147">
        <f>BO26</f>
        <v>3</v>
      </c>
      <c r="AL37" s="147"/>
      <c r="AM37" s="147"/>
      <c r="AN37" s="160">
        <f>BP26</f>
        <v>5</v>
      </c>
      <c r="AO37" s="147"/>
      <c r="AP37" s="62" t="s">
        <v>17</v>
      </c>
      <c r="AQ37" s="147">
        <f>BR26</f>
        <v>3</v>
      </c>
      <c r="AR37" s="161"/>
      <c r="AS37" s="162">
        <f>BS26</f>
        <v>2</v>
      </c>
      <c r="AT37" s="162"/>
      <c r="AU37" s="163"/>
    </row>
    <row r="38" spans="9:47" ht="19.5" customHeight="1" thickBot="1">
      <c r="I38" s="146" t="s">
        <v>13</v>
      </c>
      <c r="J38" s="147"/>
      <c r="K38" s="148" t="str">
        <f>BM27</f>
        <v>SG Kupferdreh-Byfang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60">
        <f>BN27</f>
        <v>3</v>
      </c>
      <c r="AI38" s="147"/>
      <c r="AJ38" s="161"/>
      <c r="AK38" s="147">
        <f>BO27</f>
        <v>0</v>
      </c>
      <c r="AL38" s="147"/>
      <c r="AM38" s="147"/>
      <c r="AN38" s="160">
        <f>BP27</f>
        <v>0</v>
      </c>
      <c r="AO38" s="147"/>
      <c r="AP38" s="62" t="s">
        <v>17</v>
      </c>
      <c r="AQ38" s="147">
        <f>BR27</f>
        <v>9</v>
      </c>
      <c r="AR38" s="161"/>
      <c r="AS38" s="162">
        <f>BS27</f>
        <v>-9</v>
      </c>
      <c r="AT38" s="162"/>
      <c r="AU38" s="163"/>
    </row>
    <row r="42" spans="3:57" ht="18">
      <c r="C42" s="49" t="s">
        <v>44</v>
      </c>
      <c r="D42" s="33"/>
      <c r="E42" s="33"/>
      <c r="F42" s="33"/>
      <c r="G42" s="33"/>
      <c r="H42" s="33"/>
      <c r="I42" s="3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50"/>
    </row>
    <row r="43" spans="3:57" ht="12.7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50"/>
    </row>
    <row r="44" spans="3:57" ht="15.75">
      <c r="C44" s="35"/>
      <c r="D44" s="35"/>
      <c r="E44" s="51"/>
      <c r="F44" s="51"/>
      <c r="G44" s="51"/>
      <c r="H44" s="52" t="s">
        <v>3</v>
      </c>
      <c r="I44" s="79">
        <v>0.71875</v>
      </c>
      <c r="J44" s="79"/>
      <c r="K44" s="79"/>
      <c r="L44" s="79"/>
      <c r="M44" s="79"/>
      <c r="N44" s="53" t="s">
        <v>4</v>
      </c>
      <c r="O44" s="51"/>
      <c r="P44" s="51"/>
      <c r="Q44" s="51"/>
      <c r="R44" s="51"/>
      <c r="S44" s="51"/>
      <c r="T44" s="51"/>
      <c r="U44" s="51"/>
      <c r="V44" s="52" t="s">
        <v>5</v>
      </c>
      <c r="W44" s="80">
        <v>1</v>
      </c>
      <c r="X44" s="80"/>
      <c r="Y44" s="36" t="s">
        <v>24</v>
      </c>
      <c r="Z44" s="81">
        <v>0.010416666666666666</v>
      </c>
      <c r="AA44" s="81"/>
      <c r="AB44" s="81"/>
      <c r="AC44" s="81"/>
      <c r="AD44" s="81"/>
      <c r="AE44" s="53" t="s">
        <v>7</v>
      </c>
      <c r="AF44" s="51"/>
      <c r="AG44" s="51"/>
      <c r="AH44" s="51"/>
      <c r="AI44" s="51"/>
      <c r="AJ44" s="51"/>
      <c r="AK44" s="51"/>
      <c r="AL44" s="52" t="s">
        <v>8</v>
      </c>
      <c r="AM44" s="81">
        <v>0</v>
      </c>
      <c r="AN44" s="81"/>
      <c r="AO44" s="81"/>
      <c r="AP44" s="81"/>
      <c r="AQ44" s="81"/>
      <c r="AR44" s="53" t="s">
        <v>7</v>
      </c>
      <c r="AS44" s="51"/>
      <c r="AT44" s="51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50"/>
    </row>
    <row r="45" spans="3:57" ht="13.5" thickBo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54"/>
    </row>
    <row r="46" spans="3:57" ht="13.5" thickBot="1">
      <c r="C46" s="82" t="s">
        <v>14</v>
      </c>
      <c r="D46" s="83"/>
      <c r="E46" s="84" t="s">
        <v>25</v>
      </c>
      <c r="F46" s="85"/>
      <c r="G46" s="85"/>
      <c r="H46" s="85"/>
      <c r="I46" s="85"/>
      <c r="J46" s="83"/>
      <c r="K46" s="84" t="s">
        <v>15</v>
      </c>
      <c r="L46" s="85"/>
      <c r="M46" s="85"/>
      <c r="N46" s="85"/>
      <c r="O46" s="83"/>
      <c r="P46" s="84" t="s">
        <v>43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3"/>
      <c r="AX46" s="84" t="s">
        <v>19</v>
      </c>
      <c r="AY46" s="85"/>
      <c r="AZ46" s="85"/>
      <c r="BA46" s="85"/>
      <c r="BB46" s="83"/>
      <c r="BC46" s="84"/>
      <c r="BD46" s="86"/>
      <c r="BE46" s="54"/>
    </row>
    <row r="47" spans="3:57" ht="12.75">
      <c r="C47" s="87">
        <v>16</v>
      </c>
      <c r="D47" s="88"/>
      <c r="E47" s="91" t="s">
        <v>40</v>
      </c>
      <c r="F47" s="92"/>
      <c r="G47" s="92"/>
      <c r="H47" s="92"/>
      <c r="I47" s="92"/>
      <c r="J47" s="93"/>
      <c r="K47" s="97">
        <v>0.71875</v>
      </c>
      <c r="L47" s="98"/>
      <c r="M47" s="98"/>
      <c r="N47" s="98"/>
      <c r="O47" s="99"/>
      <c r="P47" s="103" t="str">
        <f>$K$36</f>
        <v>DSV 04 Düsseldorf</v>
      </c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" t="s">
        <v>18</v>
      </c>
      <c r="AG47" s="104" t="str">
        <f>'Ü50-Gr.D'!$K$36</f>
        <v>SC Schiefbahn 08 </v>
      </c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5"/>
      <c r="AX47" s="106">
        <v>2</v>
      </c>
      <c r="AY47" s="107"/>
      <c r="AZ47" s="107" t="s">
        <v>17</v>
      </c>
      <c r="BA47" s="107">
        <v>1</v>
      </c>
      <c r="BB47" s="110"/>
      <c r="BC47" s="87"/>
      <c r="BD47" s="88"/>
      <c r="BE47" s="54"/>
    </row>
    <row r="48" spans="3:57" ht="13.5" thickBot="1">
      <c r="C48" s="89"/>
      <c r="D48" s="90"/>
      <c r="E48" s="94"/>
      <c r="F48" s="95"/>
      <c r="G48" s="95"/>
      <c r="H48" s="95"/>
      <c r="I48" s="95"/>
      <c r="J48" s="96"/>
      <c r="K48" s="100"/>
      <c r="L48" s="101"/>
      <c r="M48" s="101"/>
      <c r="N48" s="101"/>
      <c r="O48" s="102"/>
      <c r="P48" s="112" t="s">
        <v>41</v>
      </c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45"/>
      <c r="AG48" s="113" t="s">
        <v>42</v>
      </c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4"/>
      <c r="AX48" s="108"/>
      <c r="AY48" s="109"/>
      <c r="AZ48" s="109"/>
      <c r="BA48" s="109"/>
      <c r="BB48" s="111"/>
      <c r="BC48" s="89"/>
      <c r="BD48" s="90"/>
      <c r="BE48" s="54"/>
    </row>
    <row r="49" spans="3:57" ht="13.5" thickBo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54"/>
    </row>
    <row r="50" spans="3:57" ht="13.5" thickBot="1">
      <c r="C50" s="82" t="s">
        <v>14</v>
      </c>
      <c r="D50" s="83"/>
      <c r="E50" s="84" t="s">
        <v>25</v>
      </c>
      <c r="F50" s="85"/>
      <c r="G50" s="85"/>
      <c r="H50" s="85"/>
      <c r="I50" s="85"/>
      <c r="J50" s="83"/>
      <c r="K50" s="84" t="s">
        <v>15</v>
      </c>
      <c r="L50" s="85"/>
      <c r="M50" s="85"/>
      <c r="N50" s="85"/>
      <c r="O50" s="83"/>
      <c r="P50" s="84" t="s">
        <v>38</v>
      </c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3"/>
      <c r="AX50" s="84" t="s">
        <v>19</v>
      </c>
      <c r="AY50" s="85"/>
      <c r="AZ50" s="85"/>
      <c r="BA50" s="85"/>
      <c r="BB50" s="83"/>
      <c r="BC50" s="84"/>
      <c r="BD50" s="86"/>
      <c r="BE50" s="54"/>
    </row>
    <row r="51" spans="3:57" ht="12.75">
      <c r="C51" s="87">
        <v>17</v>
      </c>
      <c r="D51" s="88"/>
      <c r="E51" s="91" t="s">
        <v>36</v>
      </c>
      <c r="F51" s="92"/>
      <c r="G51" s="92"/>
      <c r="H51" s="92"/>
      <c r="I51" s="92"/>
      <c r="J51" s="93"/>
      <c r="K51" s="97">
        <v>0.71875</v>
      </c>
      <c r="L51" s="98"/>
      <c r="M51" s="98"/>
      <c r="N51" s="98"/>
      <c r="O51" s="99"/>
      <c r="P51" s="103" t="str">
        <f>$K$35</f>
        <v>DJK Stenern</v>
      </c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" t="s">
        <v>18</v>
      </c>
      <c r="AG51" s="104" t="str">
        <f>'Ü50-Gr.D'!$K$35</f>
        <v>BW Dingden</v>
      </c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5"/>
      <c r="AX51" s="106">
        <v>3</v>
      </c>
      <c r="AY51" s="107"/>
      <c r="AZ51" s="107" t="s">
        <v>17</v>
      </c>
      <c r="BA51" s="107">
        <v>4</v>
      </c>
      <c r="BB51" s="110"/>
      <c r="BC51" s="87"/>
      <c r="BD51" s="88"/>
      <c r="BE51" s="54"/>
    </row>
    <row r="52" spans="3:57" ht="13.5" thickBot="1">
      <c r="C52" s="89"/>
      <c r="D52" s="90"/>
      <c r="E52" s="94"/>
      <c r="F52" s="95"/>
      <c r="G52" s="95"/>
      <c r="H52" s="95"/>
      <c r="I52" s="95"/>
      <c r="J52" s="96"/>
      <c r="K52" s="100"/>
      <c r="L52" s="101"/>
      <c r="M52" s="101"/>
      <c r="N52" s="101"/>
      <c r="O52" s="102"/>
      <c r="P52" s="112" t="s">
        <v>29</v>
      </c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45"/>
      <c r="AG52" s="113" t="s">
        <v>39</v>
      </c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4"/>
      <c r="AX52" s="108"/>
      <c r="AY52" s="109"/>
      <c r="AZ52" s="109"/>
      <c r="BA52" s="109"/>
      <c r="BB52" s="111"/>
      <c r="BC52" s="89"/>
      <c r="BD52" s="90"/>
      <c r="BE52" s="54"/>
    </row>
    <row r="53" spans="3:57" ht="12.75">
      <c r="C53" s="37"/>
      <c r="D53" s="37"/>
      <c r="E53" s="38"/>
      <c r="F53" s="38"/>
      <c r="G53" s="38"/>
      <c r="H53" s="38"/>
      <c r="I53" s="38"/>
      <c r="J53" s="38"/>
      <c r="K53" s="39"/>
      <c r="L53" s="39"/>
      <c r="M53" s="39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2"/>
      <c r="AY53" s="42"/>
      <c r="AZ53" s="42"/>
      <c r="BA53" s="42"/>
      <c r="BB53" s="42"/>
      <c r="BC53" s="37"/>
      <c r="BD53" s="37"/>
      <c r="BE53" s="54"/>
    </row>
    <row r="54" spans="3:57" ht="12.7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54"/>
    </row>
    <row r="55" spans="3:57" ht="15.75">
      <c r="C55" s="33" t="s">
        <v>30</v>
      </c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54"/>
    </row>
    <row r="56" spans="3:57" ht="13.5" thickBot="1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54"/>
    </row>
    <row r="57" spans="3:57" ht="15">
      <c r="C57" s="34"/>
      <c r="D57" s="34"/>
      <c r="E57" s="34"/>
      <c r="F57" s="34"/>
      <c r="G57" s="34"/>
      <c r="H57" s="34"/>
      <c r="I57" s="34"/>
      <c r="J57" s="191" t="s">
        <v>9</v>
      </c>
      <c r="K57" s="192"/>
      <c r="L57" s="192"/>
      <c r="M57" s="48"/>
      <c r="N57" s="193" t="s">
        <v>60</v>
      </c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4"/>
      <c r="AX57" s="34"/>
      <c r="AY57" s="34"/>
      <c r="AZ57" s="34"/>
      <c r="BA57" s="34"/>
      <c r="BB57" s="34"/>
      <c r="BC57" s="34"/>
      <c r="BD57" s="34"/>
      <c r="BE57" s="54"/>
    </row>
    <row r="58" spans="3:57" ht="15.75" thickBot="1">
      <c r="C58" s="34"/>
      <c r="D58" s="34"/>
      <c r="E58" s="34"/>
      <c r="F58" s="34"/>
      <c r="G58" s="34"/>
      <c r="H58" s="34"/>
      <c r="I58" s="34"/>
      <c r="J58" s="203" t="s">
        <v>10</v>
      </c>
      <c r="K58" s="204"/>
      <c r="L58" s="204"/>
      <c r="M58" s="43"/>
      <c r="N58" s="205" t="s">
        <v>45</v>
      </c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6"/>
      <c r="AX58" s="34"/>
      <c r="AY58" s="34"/>
      <c r="AZ58" s="34"/>
      <c r="BA58" s="34"/>
      <c r="BB58" s="34"/>
      <c r="BC58" s="34"/>
      <c r="BD58" s="34"/>
      <c r="BE58" s="54"/>
    </row>
    <row r="59" spans="3:57" ht="15.75" thickBot="1">
      <c r="C59" s="34"/>
      <c r="D59" s="34"/>
      <c r="E59" s="34"/>
      <c r="F59" s="34"/>
      <c r="G59" s="34"/>
      <c r="H59" s="34"/>
      <c r="I59" s="34"/>
      <c r="J59" s="199" t="s">
        <v>11</v>
      </c>
      <c r="K59" s="200"/>
      <c r="L59" s="200"/>
      <c r="M59" s="55"/>
      <c r="N59" s="201" t="s">
        <v>46</v>
      </c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2"/>
      <c r="AX59" s="34"/>
      <c r="AY59" s="34"/>
      <c r="AZ59" s="34"/>
      <c r="BA59" s="34"/>
      <c r="BB59" s="34"/>
      <c r="BC59" s="34"/>
      <c r="BD59" s="34"/>
      <c r="BE59" s="54"/>
    </row>
    <row r="60" spans="3:57" ht="15.75" thickBot="1">
      <c r="C60" s="34"/>
      <c r="D60" s="34"/>
      <c r="E60" s="34"/>
      <c r="F60" s="34"/>
      <c r="G60" s="34"/>
      <c r="H60" s="34"/>
      <c r="I60" s="34"/>
      <c r="J60" s="199" t="s">
        <v>12</v>
      </c>
      <c r="K60" s="200"/>
      <c r="L60" s="200"/>
      <c r="M60" s="55"/>
      <c r="N60" s="201" t="s">
        <v>49</v>
      </c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2"/>
      <c r="AX60" s="34"/>
      <c r="AY60" s="34"/>
      <c r="AZ60" s="34"/>
      <c r="BA60" s="34"/>
      <c r="BB60" s="34"/>
      <c r="BC60" s="34"/>
      <c r="BD60" s="34"/>
      <c r="BE60" s="54"/>
    </row>
    <row r="61" spans="3:57" ht="15.75" thickBot="1">
      <c r="C61" s="34"/>
      <c r="D61" s="34"/>
      <c r="E61" s="34"/>
      <c r="F61" s="34"/>
      <c r="G61" s="34"/>
      <c r="H61" s="34"/>
      <c r="I61" s="34"/>
      <c r="J61" s="195" t="s">
        <v>13</v>
      </c>
      <c r="K61" s="196"/>
      <c r="L61" s="196"/>
      <c r="M61" s="44"/>
      <c r="N61" s="197" t="str">
        <f>IF(ISBLANK($AZ$111)," ",IF($AW$111&gt;$AZ$111,$O$111,IF($AZ$111&gt;$AW$111,$AF$111)))</f>
        <v> </v>
      </c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8"/>
      <c r="AX61" s="34"/>
      <c r="AY61" s="34"/>
      <c r="AZ61" s="34"/>
      <c r="BA61" s="34"/>
      <c r="BB61" s="34"/>
      <c r="BC61" s="34"/>
      <c r="BD61" s="34"/>
      <c r="BE61" s="54"/>
    </row>
    <row r="62" spans="3:57" ht="15.75" thickBot="1">
      <c r="C62" s="34"/>
      <c r="D62" s="34"/>
      <c r="E62" s="34"/>
      <c r="F62" s="34"/>
      <c r="G62" s="34"/>
      <c r="H62" s="34"/>
      <c r="I62" s="34"/>
      <c r="J62" s="195" t="s">
        <v>31</v>
      </c>
      <c r="K62" s="196"/>
      <c r="L62" s="196"/>
      <c r="M62" s="44"/>
      <c r="N62" s="197" t="str">
        <f>IF(ISBLANK($AZ$111)," ",IF($AW$111&lt;$AZ$111,$O$111,IF($AZ$111&lt;$AW$111,$AF$111)))</f>
        <v> </v>
      </c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8"/>
      <c r="AX62" s="34"/>
      <c r="AY62" s="34"/>
      <c r="AZ62" s="34"/>
      <c r="BA62" s="34"/>
      <c r="BB62" s="34"/>
      <c r="BC62" s="34"/>
      <c r="BD62" s="34"/>
      <c r="BE62" s="54"/>
    </row>
    <row r="63" spans="3:57" ht="15.75" thickBot="1">
      <c r="C63" s="34"/>
      <c r="D63" s="34"/>
      <c r="E63" s="34"/>
      <c r="F63" s="34"/>
      <c r="G63" s="34"/>
      <c r="H63" s="34"/>
      <c r="I63" s="34"/>
      <c r="J63" s="195" t="s">
        <v>32</v>
      </c>
      <c r="K63" s="196"/>
      <c r="L63" s="196"/>
      <c r="M63" s="44"/>
      <c r="N63" s="197" t="str">
        <f>IF(ISBLANK($AZ$107)," ",IF($AW$107&gt;$AZ$107,$O$107,IF($AZ$107&gt;$AW$107,$AF$107)))</f>
        <v> 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8"/>
      <c r="AX63" s="34"/>
      <c r="AY63" s="34"/>
      <c r="AZ63" s="34"/>
      <c r="BA63" s="34"/>
      <c r="BB63" s="34"/>
      <c r="BC63" s="34"/>
      <c r="BD63" s="34"/>
      <c r="BE63" s="54"/>
    </row>
    <row r="64" spans="3:57" ht="15.75" thickBot="1">
      <c r="C64" s="34"/>
      <c r="D64" s="34"/>
      <c r="E64" s="34"/>
      <c r="F64" s="34"/>
      <c r="G64" s="34"/>
      <c r="H64" s="34"/>
      <c r="I64" s="34"/>
      <c r="J64" s="195" t="s">
        <v>33</v>
      </c>
      <c r="K64" s="196"/>
      <c r="L64" s="196"/>
      <c r="M64" s="44"/>
      <c r="N64" s="197" t="str">
        <f>IF(ISBLANK($AZ$107)," ",IF($AW$107&lt;$AZ$107,$O$107,IF($AZ$107&lt;$AW$107,$AF$107)))</f>
        <v> </v>
      </c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8"/>
      <c r="AX64" s="34"/>
      <c r="AY64" s="34"/>
      <c r="AZ64" s="34"/>
      <c r="BA64" s="34"/>
      <c r="BB64" s="34"/>
      <c r="BC64" s="34"/>
      <c r="BD64" s="34"/>
      <c r="BE64" s="54"/>
    </row>
    <row r="65" spans="3:57" ht="15">
      <c r="C65" s="34"/>
      <c r="D65" s="34"/>
      <c r="E65" s="34"/>
      <c r="F65" s="34"/>
      <c r="G65" s="34"/>
      <c r="H65" s="34"/>
      <c r="I65" s="34"/>
      <c r="J65" s="195" t="s">
        <v>34</v>
      </c>
      <c r="K65" s="196"/>
      <c r="L65" s="196"/>
      <c r="M65" s="44"/>
      <c r="N65" s="197" t="str">
        <f>IF(ISBLANK($AZ$111)," ",IF($AW$111&gt;$AZ$111,$O$111,IF($AZ$111&gt;$AW$111,$AF$111)))</f>
        <v> </v>
      </c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8"/>
      <c r="AX65" s="34"/>
      <c r="AY65" s="34"/>
      <c r="AZ65" s="34"/>
      <c r="BA65" s="34"/>
      <c r="BB65" s="34"/>
      <c r="BC65" s="34"/>
      <c r="BD65" s="34"/>
      <c r="BE65" s="54"/>
    </row>
    <row r="66" spans="3:57" ht="15.75" hidden="1" thickBot="1">
      <c r="C66" s="34"/>
      <c r="D66" s="34"/>
      <c r="E66" s="34"/>
      <c r="F66" s="34"/>
      <c r="G66" s="34"/>
      <c r="H66" s="34"/>
      <c r="I66" s="34"/>
      <c r="J66" s="207" t="s">
        <v>35</v>
      </c>
      <c r="K66" s="208"/>
      <c r="L66" s="208"/>
      <c r="M66" s="78"/>
      <c r="N66" s="209" t="s">
        <v>59</v>
      </c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10"/>
      <c r="AX66" s="34"/>
      <c r="AY66" s="34"/>
      <c r="AZ66" s="34"/>
      <c r="BA66" s="34"/>
      <c r="BB66" s="34"/>
      <c r="BC66" s="34"/>
      <c r="BD66" s="34"/>
      <c r="BE66" s="54"/>
    </row>
    <row r="67" spans="3:57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54"/>
    </row>
    <row r="68" spans="3:57" ht="12.7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54"/>
    </row>
    <row r="69" spans="3:57" ht="12.7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54"/>
    </row>
    <row r="70" spans="3:57" ht="12.7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54"/>
    </row>
    <row r="71" spans="3:57" ht="12.7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54"/>
    </row>
    <row r="72" spans="3:57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54"/>
    </row>
    <row r="73" spans="3:57" ht="12.7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54"/>
    </row>
    <row r="74" spans="3:57" ht="12.7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54"/>
    </row>
    <row r="75" spans="3:57" ht="12.7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54"/>
    </row>
    <row r="76" spans="3:57" ht="12.7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54"/>
    </row>
    <row r="77" spans="3:57" ht="12.7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54"/>
    </row>
    <row r="78" spans="3:57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54"/>
    </row>
    <row r="79" spans="3:57" ht="12.7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54"/>
    </row>
    <row r="80" spans="3:57" ht="12.7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54"/>
    </row>
    <row r="81" spans="3:57" ht="12.7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54"/>
    </row>
    <row r="82" spans="2:57" ht="12.7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4"/>
    </row>
    <row r="83" spans="2:57" ht="12.7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4"/>
    </row>
    <row r="84" spans="2:57" ht="12.7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4"/>
    </row>
    <row r="85" spans="2:57" ht="12.7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4"/>
    </row>
    <row r="86" spans="2:57" ht="12.7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4"/>
    </row>
    <row r="87" spans="2:57" ht="12.7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4"/>
    </row>
    <row r="88" spans="2:55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2:55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2:55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2:55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</row>
    <row r="92" spans="2:55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2:55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</row>
  </sheetData>
  <sheetProtection/>
  <mergeCells count="177">
    <mergeCell ref="J65:L65"/>
    <mergeCell ref="N65:AW65"/>
    <mergeCell ref="J66:L66"/>
    <mergeCell ref="N66:AW66"/>
    <mergeCell ref="J61:L61"/>
    <mergeCell ref="N61:AW61"/>
    <mergeCell ref="J62:L62"/>
    <mergeCell ref="N62:AW62"/>
    <mergeCell ref="J63:L63"/>
    <mergeCell ref="N63:AW63"/>
    <mergeCell ref="J64:L64"/>
    <mergeCell ref="N64:AW64"/>
    <mergeCell ref="J60:L60"/>
    <mergeCell ref="N60:AW60"/>
    <mergeCell ref="AZ51:AZ52"/>
    <mergeCell ref="BA51:BB52"/>
    <mergeCell ref="J58:L58"/>
    <mergeCell ref="N58:AW58"/>
    <mergeCell ref="J59:L59"/>
    <mergeCell ref="N59:AW59"/>
    <mergeCell ref="BC51:BD52"/>
    <mergeCell ref="P52:AE52"/>
    <mergeCell ref="AG52:AW52"/>
    <mergeCell ref="J57:L57"/>
    <mergeCell ref="N57:AW57"/>
    <mergeCell ref="AG51:AW51"/>
    <mergeCell ref="AX51:AY52"/>
    <mergeCell ref="C51:D52"/>
    <mergeCell ref="E51:J52"/>
    <mergeCell ref="K51:O52"/>
    <mergeCell ref="P51:AE51"/>
    <mergeCell ref="AW25:AX25"/>
    <mergeCell ref="AZ25:BA25"/>
    <mergeCell ref="B25:C25"/>
    <mergeCell ref="J25:N25"/>
    <mergeCell ref="D25:F25"/>
    <mergeCell ref="G25:I25"/>
    <mergeCell ref="BB25:BC25"/>
    <mergeCell ref="P17:AJ17"/>
    <mergeCell ref="BB24:BC24"/>
    <mergeCell ref="AW24:AX24"/>
    <mergeCell ref="AZ24:BA24"/>
    <mergeCell ref="O23:AV23"/>
    <mergeCell ref="P19:AJ19"/>
    <mergeCell ref="AK19:AL19"/>
    <mergeCell ref="O25:AD25"/>
    <mergeCell ref="AF25:AV25"/>
    <mergeCell ref="B24:C24"/>
    <mergeCell ref="D24:F24"/>
    <mergeCell ref="G24:I24"/>
    <mergeCell ref="J24:N24"/>
    <mergeCell ref="B23:C23"/>
    <mergeCell ref="BB23:BC23"/>
    <mergeCell ref="AW23:BA23"/>
    <mergeCell ref="J23:N23"/>
    <mergeCell ref="D23:F23"/>
    <mergeCell ref="G23:I23"/>
    <mergeCell ref="B28:C28"/>
    <mergeCell ref="B29:C29"/>
    <mergeCell ref="D28:F28"/>
    <mergeCell ref="G28:I28"/>
    <mergeCell ref="B26:C26"/>
    <mergeCell ref="B27:C27"/>
    <mergeCell ref="D27:F27"/>
    <mergeCell ref="G27:I27"/>
    <mergeCell ref="D26:F26"/>
    <mergeCell ref="G26:I26"/>
    <mergeCell ref="AW26:AX26"/>
    <mergeCell ref="AZ26:BA26"/>
    <mergeCell ref="BB26:BC26"/>
    <mergeCell ref="BB27:BC27"/>
    <mergeCell ref="AW27:AX27"/>
    <mergeCell ref="AZ27:BA27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I38:J38"/>
    <mergeCell ref="AS37:AU37"/>
    <mergeCell ref="I37:J37"/>
    <mergeCell ref="AH36:AJ36"/>
    <mergeCell ref="AK36:AM36"/>
    <mergeCell ref="AN36:AO36"/>
    <mergeCell ref="AQ36:AR36"/>
    <mergeCell ref="AS36:AU36"/>
    <mergeCell ref="AH37:AJ37"/>
    <mergeCell ref="AK37:AM37"/>
    <mergeCell ref="AN38:AO38"/>
    <mergeCell ref="AQ38:AR38"/>
    <mergeCell ref="AQ37:AR37"/>
    <mergeCell ref="AS38:AU38"/>
    <mergeCell ref="AN37:AO37"/>
    <mergeCell ref="K38:AG38"/>
    <mergeCell ref="K37:AG37"/>
    <mergeCell ref="AH38:AJ38"/>
    <mergeCell ref="AK38:AM38"/>
    <mergeCell ref="I36:J36"/>
    <mergeCell ref="K36:AG36"/>
    <mergeCell ref="K35:AG35"/>
    <mergeCell ref="AF27:AV27"/>
    <mergeCell ref="J27:N27"/>
    <mergeCell ref="O27:AD27"/>
    <mergeCell ref="AH34:AJ34"/>
    <mergeCell ref="I34:AG34"/>
    <mergeCell ref="AK34:AM34"/>
    <mergeCell ref="J28:N28"/>
    <mergeCell ref="AK16:AL16"/>
    <mergeCell ref="AK17:AL17"/>
    <mergeCell ref="N18:O18"/>
    <mergeCell ref="N16:O16"/>
    <mergeCell ref="N17:O17"/>
    <mergeCell ref="P16:AJ16"/>
    <mergeCell ref="AF28:AV28"/>
    <mergeCell ref="AF24:AV24"/>
    <mergeCell ref="P18:AJ18"/>
    <mergeCell ref="O26:AD26"/>
    <mergeCell ref="AF26:AV26"/>
    <mergeCell ref="O24:AD24"/>
    <mergeCell ref="N19:O19"/>
    <mergeCell ref="O28:AD28"/>
    <mergeCell ref="AK18:AL18"/>
    <mergeCell ref="A1:AP2"/>
    <mergeCell ref="M5:T5"/>
    <mergeCell ref="Y5:AF5"/>
    <mergeCell ref="B7:AM7"/>
    <mergeCell ref="A3:AP3"/>
    <mergeCell ref="AG5:AN5"/>
    <mergeCell ref="AL10:AP10"/>
    <mergeCell ref="U10:V10"/>
    <mergeCell ref="AK15:AL15"/>
    <mergeCell ref="B8:AM8"/>
    <mergeCell ref="X10:AB10"/>
    <mergeCell ref="H10:L10"/>
    <mergeCell ref="N15:AJ15"/>
    <mergeCell ref="BC47:BD48"/>
    <mergeCell ref="P48:AE48"/>
    <mergeCell ref="AG48:AW48"/>
    <mergeCell ref="C50:D50"/>
    <mergeCell ref="E50:J50"/>
    <mergeCell ref="K50:O50"/>
    <mergeCell ref="P50:AW50"/>
    <mergeCell ref="AX50:BB50"/>
    <mergeCell ref="BC50:BD50"/>
    <mergeCell ref="AX46:BB46"/>
    <mergeCell ref="BC46:BD46"/>
    <mergeCell ref="C47:D48"/>
    <mergeCell ref="E47:J48"/>
    <mergeCell ref="K47:O48"/>
    <mergeCell ref="P47:AE47"/>
    <mergeCell ref="AG47:AW47"/>
    <mergeCell ref="AX47:AY48"/>
    <mergeCell ref="AZ47:AZ48"/>
    <mergeCell ref="BA47:BB48"/>
    <mergeCell ref="I44:M44"/>
    <mergeCell ref="W44:X44"/>
    <mergeCell ref="Z44:AD44"/>
    <mergeCell ref="AM44:AQ44"/>
    <mergeCell ref="C46:D46"/>
    <mergeCell ref="E46:J46"/>
    <mergeCell ref="K46:O46"/>
    <mergeCell ref="P46:AW4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2"/>
  <headerFooter alignWithMargins="0">
    <oddFooter xml:space="preserve">&amp;C                                  &amp;F&amp;R&amp;P von &amp;N </oddFooter>
  </headerFooter>
  <rowBreaks count="1" manualBreakCount="1">
    <brk id="40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EA93"/>
  <sheetViews>
    <sheetView view="pageBreakPreview" zoomScaleNormal="112" zoomScaleSheetLayoutView="100" zoomScalePageLayoutView="0" workbookViewId="0" topLeftCell="A21">
      <selection activeCell="I34" sqref="I34:AG34"/>
    </sheetView>
  </sheetViews>
  <sheetFormatPr defaultColWidth="1.7109375" defaultRowHeight="12.75"/>
  <cols>
    <col min="1" max="5" width="1.7109375" style="0" customWidth="1"/>
    <col min="6" max="6" width="5.140625" style="0" customWidth="1"/>
    <col min="7" max="7" width="1.28515625" style="0" customWidth="1"/>
    <col min="8" max="29" width="1.7109375" style="0" customWidth="1"/>
    <col min="30" max="30" width="1.28515625" style="0" customWidth="1"/>
    <col min="31" max="31" width="1.7109375" style="0" hidden="1" customWidth="1"/>
    <col min="32" max="32" width="3.28125" style="0" customWidth="1"/>
    <col min="33" max="47" width="1.7109375" style="0" customWidth="1"/>
    <col min="48" max="48" width="0.71875" style="0" customWidth="1"/>
    <col min="49" max="55" width="1.7109375" style="0" customWidth="1"/>
    <col min="56" max="56" width="1.7109375" style="57" customWidth="1"/>
    <col min="57" max="57" width="1.7109375" style="17" customWidth="1"/>
    <col min="58" max="58" width="2.8515625" style="17" customWidth="1"/>
    <col min="59" max="59" width="2.140625" style="17" customWidth="1"/>
    <col min="60" max="60" width="2.8515625" style="17" customWidth="1"/>
    <col min="61" max="64" width="1.7109375" style="17" customWidth="1"/>
    <col min="65" max="65" width="3.421875" style="17" bestFit="1" customWidth="1"/>
    <col min="66" max="66" width="2.28125" style="17" customWidth="1"/>
    <col min="67" max="68" width="2.140625" style="17" bestFit="1" customWidth="1"/>
    <col min="69" max="69" width="2.28125" style="17" customWidth="1"/>
    <col min="70" max="70" width="2.57421875" style="17" customWidth="1"/>
    <col min="71" max="71" width="2.140625" style="17" bestFit="1" customWidth="1"/>
    <col min="72" max="73" width="1.7109375" style="17" customWidth="1"/>
    <col min="74" max="77" width="1.7109375" style="18" customWidth="1"/>
    <col min="78" max="80" width="1.7109375" style="67" customWidth="1"/>
    <col min="81" max="131" width="1.7109375" style="57" customWidth="1"/>
  </cols>
  <sheetData>
    <row r="1" spans="1:131" ht="33" customHeight="1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D1" s="5"/>
      <c r="BX1" s="17"/>
      <c r="BY1" s="17"/>
      <c r="BZ1" s="17"/>
      <c r="CA1" s="17"/>
      <c r="CB1" s="17"/>
      <c r="CC1" s="63"/>
      <c r="CD1" s="63"/>
      <c r="CE1" s="63"/>
      <c r="CF1" s="6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</row>
    <row r="2" spans="1:107" s="9" customFormat="1" ht="27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20"/>
      <c r="BW2" s="20"/>
      <c r="BX2" s="19"/>
      <c r="BY2" s="19"/>
      <c r="BZ2" s="19"/>
      <c r="CA2" s="19"/>
      <c r="CB2" s="19"/>
      <c r="CC2" s="64"/>
      <c r="CD2" s="64"/>
      <c r="CE2" s="64"/>
      <c r="CF2" s="6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</row>
    <row r="3" spans="1:107" s="1" customFormat="1" ht="18">
      <c r="A3" s="127" t="s">
        <v>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2"/>
      <c r="BW3" s="22"/>
      <c r="BX3" s="21"/>
      <c r="BY3" s="21"/>
      <c r="BZ3" s="21"/>
      <c r="CA3" s="21"/>
      <c r="CB3" s="21"/>
      <c r="CC3" s="65"/>
      <c r="CD3" s="65"/>
      <c r="CE3" s="65"/>
      <c r="CF3" s="6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44:107" s="1" customFormat="1" ht="6" customHeight="1"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2"/>
      <c r="BW4" s="22"/>
      <c r="BX4" s="21"/>
      <c r="BY4" s="21"/>
      <c r="BZ4" s="21"/>
      <c r="CA4" s="21"/>
      <c r="CB4" s="21"/>
      <c r="CC4" s="65"/>
      <c r="CD4" s="65"/>
      <c r="CE4" s="65"/>
      <c r="CF4" s="6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</row>
    <row r="5" spans="10:107" s="1" customFormat="1" ht="15.75">
      <c r="J5" s="31"/>
      <c r="L5" s="46" t="s">
        <v>0</v>
      </c>
      <c r="M5" s="125" t="s">
        <v>1</v>
      </c>
      <c r="N5" s="125"/>
      <c r="O5" s="125"/>
      <c r="P5" s="125"/>
      <c r="Q5" s="125"/>
      <c r="R5" s="125"/>
      <c r="S5" s="125"/>
      <c r="T5" s="125"/>
      <c r="U5" s="1" t="s">
        <v>2</v>
      </c>
      <c r="Y5" s="126">
        <v>43281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2"/>
      <c r="BW5" s="22"/>
      <c r="BX5" s="21"/>
      <c r="BY5" s="21"/>
      <c r="BZ5" s="21"/>
      <c r="CA5" s="21"/>
      <c r="CB5" s="21"/>
      <c r="CC5" s="65"/>
      <c r="CD5" s="65"/>
      <c r="CE5" s="65"/>
      <c r="CF5" s="6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</row>
    <row r="6" spans="44:107" s="1" customFormat="1" ht="6" customHeight="1"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/>
      <c r="BW6" s="22"/>
      <c r="BX6" s="21"/>
      <c r="BY6" s="21"/>
      <c r="BZ6" s="21"/>
      <c r="CA6" s="21"/>
      <c r="CB6" s="21"/>
      <c r="CC6" s="65"/>
      <c r="CD6" s="65"/>
      <c r="CE6" s="65"/>
      <c r="CF6" s="6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" customFormat="1" ht="15">
      <c r="B7" s="119" t="s">
        <v>28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2"/>
      <c r="BW7" s="22"/>
      <c r="BX7" s="21"/>
      <c r="BY7" s="21"/>
      <c r="BZ7" s="21"/>
      <c r="CA7" s="21"/>
      <c r="CB7" s="21"/>
      <c r="CC7" s="65"/>
      <c r="CD7" s="65"/>
      <c r="CE7" s="65"/>
      <c r="CF7" s="6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2:80" s="1" customFormat="1" ht="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2"/>
      <c r="BW8" s="22"/>
      <c r="BX8" s="22"/>
      <c r="BY8" s="22"/>
      <c r="BZ8" s="66"/>
      <c r="CA8" s="66"/>
      <c r="CB8" s="66"/>
    </row>
    <row r="9" spans="57:80" s="1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2"/>
      <c r="BW9" s="22"/>
      <c r="BX9" s="22"/>
      <c r="BY9" s="22"/>
      <c r="BZ9" s="66"/>
      <c r="CA9" s="66"/>
      <c r="CB9" s="66"/>
    </row>
    <row r="10" spans="7:80" s="1" customFormat="1" ht="15.75">
      <c r="G10" s="4" t="s">
        <v>3</v>
      </c>
      <c r="H10" s="120">
        <v>0.5694444444444444</v>
      </c>
      <c r="I10" s="120"/>
      <c r="J10" s="120"/>
      <c r="K10" s="120"/>
      <c r="L10" s="120"/>
      <c r="M10" s="5" t="s">
        <v>4</v>
      </c>
      <c r="T10" s="4" t="s">
        <v>5</v>
      </c>
      <c r="U10" s="116">
        <v>1</v>
      </c>
      <c r="V10" s="116" t="s">
        <v>6</v>
      </c>
      <c r="W10" s="56" t="s">
        <v>24</v>
      </c>
      <c r="X10" s="115">
        <v>0.013888888888888888</v>
      </c>
      <c r="Y10" s="115"/>
      <c r="Z10" s="115"/>
      <c r="AA10" s="115"/>
      <c r="AB10" s="115"/>
      <c r="AC10" s="5" t="s">
        <v>7</v>
      </c>
      <c r="AK10" s="4" t="s">
        <v>8</v>
      </c>
      <c r="AL10" s="115">
        <v>0.003472222222222222</v>
      </c>
      <c r="AM10" s="115"/>
      <c r="AN10" s="115"/>
      <c r="AO10" s="115"/>
      <c r="AP10" s="115"/>
      <c r="AQ10" s="5" t="s">
        <v>7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2"/>
      <c r="BW10" s="22"/>
      <c r="BX10" s="22"/>
      <c r="BY10" s="22"/>
      <c r="BZ10" s="66"/>
      <c r="CA10" s="66"/>
      <c r="CB10" s="66"/>
    </row>
    <row r="11" ht="9" customHeight="1"/>
    <row r="12" ht="6" customHeight="1"/>
    <row r="13" spans="2:80" s="32" customFormat="1" ht="15.75">
      <c r="B13" s="47" t="s">
        <v>61</v>
      </c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9"/>
      <c r="BW13" s="59"/>
      <c r="BX13" s="59"/>
      <c r="BY13" s="59"/>
      <c r="BZ13" s="68"/>
      <c r="CA13" s="68"/>
      <c r="CB13" s="68"/>
    </row>
    <row r="14" ht="6" customHeight="1" thickBot="1"/>
    <row r="15" spans="14:38" ht="21" thickBot="1">
      <c r="N15" s="121" t="s">
        <v>54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  <c r="AK15" s="117"/>
      <c r="AL15" s="118"/>
    </row>
    <row r="16" spans="14:38" ht="15.75">
      <c r="N16" s="142" t="s">
        <v>9</v>
      </c>
      <c r="O16" s="143"/>
      <c r="P16" s="211" t="s">
        <v>60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138"/>
      <c r="AL16" s="139"/>
    </row>
    <row r="17" spans="14:38" ht="15.75">
      <c r="N17" s="140" t="s">
        <v>10</v>
      </c>
      <c r="O17" s="141"/>
      <c r="P17" s="213" t="s">
        <v>49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4"/>
      <c r="AK17" s="136"/>
      <c r="AL17" s="137"/>
    </row>
    <row r="18" spans="14:38" ht="15.75">
      <c r="N18" s="140" t="s">
        <v>11</v>
      </c>
      <c r="O18" s="141"/>
      <c r="P18" s="213" t="s">
        <v>50</v>
      </c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4"/>
      <c r="AK18" s="136"/>
      <c r="AL18" s="137"/>
    </row>
    <row r="19" spans="14:38" ht="16.5" thickBot="1">
      <c r="N19" s="134" t="s">
        <v>12</v>
      </c>
      <c r="O19" s="135"/>
      <c r="P19" s="215" t="s">
        <v>51</v>
      </c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6"/>
      <c r="AK19" s="189"/>
      <c r="AL19" s="190"/>
    </row>
    <row r="21" spans="2:80" s="32" customFormat="1" ht="15.75">
      <c r="B21" s="47" t="s">
        <v>55</v>
      </c>
      <c r="M21" s="32" t="s">
        <v>40</v>
      </c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/>
      <c r="BW21" s="59"/>
      <c r="BX21" s="59"/>
      <c r="BY21" s="59"/>
      <c r="BZ21" s="68"/>
      <c r="CA21" s="68"/>
      <c r="CB21" s="68"/>
    </row>
    <row r="22" ht="6" customHeight="1" thickBot="1"/>
    <row r="23" spans="2:131" s="75" customFormat="1" ht="28.5" customHeight="1" thickBot="1">
      <c r="B23" s="178" t="s">
        <v>56</v>
      </c>
      <c r="C23" s="179"/>
      <c r="D23" s="182" t="s">
        <v>57</v>
      </c>
      <c r="E23" s="185"/>
      <c r="F23" s="186"/>
      <c r="G23" s="182"/>
      <c r="H23" s="183"/>
      <c r="I23" s="184"/>
      <c r="J23" s="182" t="s">
        <v>15</v>
      </c>
      <c r="K23" s="183"/>
      <c r="L23" s="183"/>
      <c r="M23" s="183"/>
      <c r="N23" s="184"/>
      <c r="O23" s="182" t="s">
        <v>16</v>
      </c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4"/>
      <c r="AW23" s="182" t="s">
        <v>19</v>
      </c>
      <c r="AX23" s="183"/>
      <c r="AY23" s="183"/>
      <c r="AZ23" s="183"/>
      <c r="BA23" s="184"/>
      <c r="BB23" s="180"/>
      <c r="BC23" s="181"/>
      <c r="BD23" s="69"/>
      <c r="BE23" s="70"/>
      <c r="BF23" s="71" t="s">
        <v>23</v>
      </c>
      <c r="BG23" s="72"/>
      <c r="BH23" s="72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3"/>
      <c r="BW23" s="73"/>
      <c r="BX23" s="73"/>
      <c r="BY23" s="73"/>
      <c r="BZ23" s="74"/>
      <c r="CA23" s="74"/>
      <c r="CB23" s="74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</row>
    <row r="24" spans="2:80" s="3" customFormat="1" ht="18" customHeight="1" thickBot="1">
      <c r="B24" s="173">
        <v>1</v>
      </c>
      <c r="C24" s="174"/>
      <c r="D24" s="169" t="s">
        <v>36</v>
      </c>
      <c r="E24" s="169"/>
      <c r="F24" s="169"/>
      <c r="G24" s="174"/>
      <c r="H24" s="174"/>
      <c r="I24" s="174"/>
      <c r="J24" s="176">
        <f>$H$10</f>
        <v>0.5694444444444444</v>
      </c>
      <c r="K24" s="176"/>
      <c r="L24" s="176"/>
      <c r="M24" s="176"/>
      <c r="N24" s="177"/>
      <c r="O24" s="133" t="str">
        <f>P16</f>
        <v>BW Dingden</v>
      </c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0" t="s">
        <v>18</v>
      </c>
      <c r="AF24" s="129" t="str">
        <f>P17</f>
        <v>SC Schiefbahn 08 </v>
      </c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30"/>
      <c r="AW24" s="166">
        <v>5</v>
      </c>
      <c r="AX24" s="104"/>
      <c r="AY24" s="10" t="s">
        <v>17</v>
      </c>
      <c r="AZ24" s="104">
        <v>1</v>
      </c>
      <c r="BA24" s="168"/>
      <c r="BB24" s="166"/>
      <c r="BC24" s="105"/>
      <c r="BE24" s="23"/>
      <c r="BF24" s="25">
        <f aca="true" t="shared" si="0" ref="BF24:BF29">IF(ISBLANK(AW24),"0",IF(AW24&gt;AZ24,3,IF(AW24=AZ24,1,0)))</f>
        <v>3</v>
      </c>
      <c r="BG24" s="25" t="s">
        <v>17</v>
      </c>
      <c r="BH24" s="25">
        <f aca="true" t="shared" si="1" ref="BH24:BH29">IF(ISBLANK(AZ24),"0",IF(AZ24&gt;AW24,3,IF(AZ24=AW24,1,0)))</f>
        <v>0</v>
      </c>
      <c r="BI24" s="23"/>
      <c r="BJ24" s="23"/>
      <c r="BK24" s="23"/>
      <c r="BL24" s="23"/>
      <c r="BM24" s="26" t="str">
        <f>$P$16</f>
        <v>BW Dingden</v>
      </c>
      <c r="BN24" s="27">
        <f>COUNT($BF$24,$BF$26,$BH$28)</f>
        <v>3</v>
      </c>
      <c r="BO24" s="27">
        <f>SUM($BF$24+$BF$26+$BH$28)</f>
        <v>9</v>
      </c>
      <c r="BP24" s="27">
        <f>SUM($AW$24+$AW$26+$AZ$28)</f>
        <v>12</v>
      </c>
      <c r="BQ24" s="28" t="s">
        <v>17</v>
      </c>
      <c r="BR24" s="27">
        <f>SUM($AZ$24+$AZ$26+$AW$28)</f>
        <v>1</v>
      </c>
      <c r="BS24" s="27">
        <f>SUM(BP24-BR24)</f>
        <v>11</v>
      </c>
      <c r="BT24" s="23"/>
      <c r="BU24" s="23"/>
      <c r="BV24" s="24"/>
      <c r="BW24" s="24"/>
      <c r="BX24" s="24"/>
      <c r="BY24" s="24"/>
      <c r="BZ24" s="76"/>
      <c r="CA24" s="76"/>
      <c r="CB24" s="76"/>
    </row>
    <row r="25" spans="2:131" s="2" customFormat="1" ht="18" customHeight="1" thickBot="1">
      <c r="B25" s="175">
        <v>2</v>
      </c>
      <c r="C25" s="170"/>
      <c r="D25" s="169" t="s">
        <v>36</v>
      </c>
      <c r="E25" s="169"/>
      <c r="F25" s="169"/>
      <c r="G25" s="170"/>
      <c r="H25" s="170"/>
      <c r="I25" s="170"/>
      <c r="J25" s="151">
        <v>0.5868055555555556</v>
      </c>
      <c r="K25" s="151"/>
      <c r="L25" s="151"/>
      <c r="M25" s="151"/>
      <c r="N25" s="152"/>
      <c r="O25" s="153" t="str">
        <f>P18</f>
        <v>VfB Frohnhausen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6" t="s">
        <v>18</v>
      </c>
      <c r="AF25" s="149" t="str">
        <f>P19</f>
        <v>TuS Gellep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50"/>
      <c r="AW25" s="164">
        <v>0</v>
      </c>
      <c r="AX25" s="171"/>
      <c r="AY25" s="6" t="s">
        <v>17</v>
      </c>
      <c r="AZ25" s="171">
        <v>2</v>
      </c>
      <c r="BA25" s="172"/>
      <c r="BB25" s="164"/>
      <c r="BC25" s="165"/>
      <c r="BD25" s="3"/>
      <c r="BE25" s="23"/>
      <c r="BF25" s="25">
        <f t="shared" si="0"/>
        <v>0</v>
      </c>
      <c r="BG25" s="25" t="s">
        <v>17</v>
      </c>
      <c r="BH25" s="25">
        <f t="shared" si="1"/>
        <v>3</v>
      </c>
      <c r="BI25" s="23"/>
      <c r="BJ25" s="23"/>
      <c r="BK25" s="23"/>
      <c r="BL25" s="23"/>
      <c r="BM25" s="29" t="str">
        <f>$P$17</f>
        <v>SC Schiefbahn 08 </v>
      </c>
      <c r="BN25" s="27">
        <f>COUNT($BH$24,$BF$27,$BH$29)</f>
        <v>3</v>
      </c>
      <c r="BO25" s="27">
        <f>SUM($BH$24+$BF$27+$BH$29)</f>
        <v>6</v>
      </c>
      <c r="BP25" s="27">
        <f>SUM($AZ$24+$AW$27+$AZ$29)</f>
        <v>7</v>
      </c>
      <c r="BQ25" s="28" t="s">
        <v>17</v>
      </c>
      <c r="BR25" s="27">
        <f>SUM($AW$24+$AZ$27+$AW$29)</f>
        <v>6</v>
      </c>
      <c r="BS25" s="27">
        <f>SUM(BP25-BR25)</f>
        <v>1</v>
      </c>
      <c r="BT25" s="23"/>
      <c r="BU25" s="23"/>
      <c r="BV25" s="24"/>
      <c r="BW25" s="24"/>
      <c r="BX25" s="24"/>
      <c r="BY25" s="24"/>
      <c r="BZ25" s="76"/>
      <c r="CA25" s="76"/>
      <c r="CB25" s="76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2:131" s="2" customFormat="1" ht="18" customHeight="1" thickBot="1">
      <c r="B26" s="173">
        <v>3</v>
      </c>
      <c r="C26" s="174"/>
      <c r="D26" s="169" t="s">
        <v>36</v>
      </c>
      <c r="E26" s="169"/>
      <c r="F26" s="169"/>
      <c r="G26" s="174"/>
      <c r="H26" s="174"/>
      <c r="I26" s="174"/>
      <c r="J26" s="158">
        <v>0.6145833333333334</v>
      </c>
      <c r="K26" s="158"/>
      <c r="L26" s="158"/>
      <c r="M26" s="158"/>
      <c r="N26" s="159"/>
      <c r="O26" s="133" t="str">
        <f>P16</f>
        <v>BW Dingden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0" t="s">
        <v>18</v>
      </c>
      <c r="AF26" s="129" t="str">
        <f>P18</f>
        <v>VfB Frohnhausen</v>
      </c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66">
        <v>2</v>
      </c>
      <c r="AX26" s="104"/>
      <c r="AY26" s="10" t="s">
        <v>17</v>
      </c>
      <c r="AZ26" s="104">
        <v>0</v>
      </c>
      <c r="BA26" s="168"/>
      <c r="BB26" s="166"/>
      <c r="BC26" s="105"/>
      <c r="BD26" s="3"/>
      <c r="BE26" s="23"/>
      <c r="BF26" s="25">
        <f t="shared" si="0"/>
        <v>3</v>
      </c>
      <c r="BG26" s="25" t="s">
        <v>17</v>
      </c>
      <c r="BH26" s="25">
        <f t="shared" si="1"/>
        <v>0</v>
      </c>
      <c r="BI26" s="23"/>
      <c r="BJ26" s="23"/>
      <c r="BK26" s="23"/>
      <c r="BL26" s="23"/>
      <c r="BM26" s="29" t="str">
        <f>$P$19</f>
        <v>TuS Gellep</v>
      </c>
      <c r="BN26" s="27">
        <f>COUNT($BH$25,$BH$27,$BF$28)</f>
        <v>3</v>
      </c>
      <c r="BO26" s="27">
        <f>SUM($BH$25+$BH$27+$BF$28)</f>
        <v>3</v>
      </c>
      <c r="BP26" s="27">
        <f>SUM($AZ$25+$AZ$27+$AW$28)</f>
        <v>2</v>
      </c>
      <c r="BQ26" s="28" t="s">
        <v>17</v>
      </c>
      <c r="BR26" s="27">
        <f>SUM($AW$25+$AW$27+$AZ$28)</f>
        <v>7</v>
      </c>
      <c r="BS26" s="27">
        <f>SUM(BP26-BR26)</f>
        <v>-5</v>
      </c>
      <c r="BT26" s="23"/>
      <c r="BU26" s="23"/>
      <c r="BV26" s="24"/>
      <c r="BW26" s="24"/>
      <c r="BX26" s="24"/>
      <c r="BY26" s="24"/>
      <c r="BZ26" s="76"/>
      <c r="CA26" s="76"/>
      <c r="CB26" s="76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2:131" s="2" customFormat="1" ht="18" customHeight="1" thickBot="1">
      <c r="B27" s="175">
        <v>4</v>
      </c>
      <c r="C27" s="170"/>
      <c r="D27" s="169" t="s">
        <v>36</v>
      </c>
      <c r="E27" s="169"/>
      <c r="F27" s="169"/>
      <c r="G27" s="170"/>
      <c r="H27" s="170"/>
      <c r="I27" s="170"/>
      <c r="J27" s="151">
        <v>0.6319444444444444</v>
      </c>
      <c r="K27" s="151"/>
      <c r="L27" s="151"/>
      <c r="M27" s="151"/>
      <c r="N27" s="152"/>
      <c r="O27" s="153" t="str">
        <f>P17</f>
        <v>SC Schiefbahn 08 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6" t="s">
        <v>18</v>
      </c>
      <c r="AF27" s="149" t="str">
        <f>P19</f>
        <v>TuS Gellep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50"/>
      <c r="AW27" s="164">
        <v>2</v>
      </c>
      <c r="AX27" s="171"/>
      <c r="AY27" s="6" t="s">
        <v>17</v>
      </c>
      <c r="AZ27" s="171">
        <v>0</v>
      </c>
      <c r="BA27" s="172"/>
      <c r="BB27" s="164"/>
      <c r="BC27" s="165"/>
      <c r="BD27" s="3"/>
      <c r="BE27" s="23"/>
      <c r="BF27" s="25">
        <f t="shared" si="0"/>
        <v>3</v>
      </c>
      <c r="BG27" s="25" t="s">
        <v>17</v>
      </c>
      <c r="BH27" s="25">
        <f t="shared" si="1"/>
        <v>0</v>
      </c>
      <c r="BI27" s="23"/>
      <c r="BJ27" s="23"/>
      <c r="BK27" s="23"/>
      <c r="BL27" s="23"/>
      <c r="BM27" s="29" t="str">
        <f>$P$18</f>
        <v>VfB Frohnhausen</v>
      </c>
      <c r="BN27" s="27">
        <f>COUNT($BF$25,$BH$26,$BF$29)</f>
        <v>3</v>
      </c>
      <c r="BO27" s="27">
        <f>SUM($BF$25+$BH$26+$BF$29)</f>
        <v>0</v>
      </c>
      <c r="BP27" s="27">
        <f>SUM($AW$25+$AZ$26+$AW$29)</f>
        <v>1</v>
      </c>
      <c r="BQ27" s="28" t="s">
        <v>17</v>
      </c>
      <c r="BR27" s="27">
        <f>SUM($AZ$25+$AW$26+$AZ$29)</f>
        <v>8</v>
      </c>
      <c r="BS27" s="27">
        <f>SUM(BP27-BR27)</f>
        <v>-7</v>
      </c>
      <c r="BT27" s="23"/>
      <c r="BU27" s="23"/>
      <c r="BV27" s="24"/>
      <c r="BW27" s="24"/>
      <c r="BX27" s="24"/>
      <c r="BY27" s="24"/>
      <c r="BZ27" s="76"/>
      <c r="CA27" s="76"/>
      <c r="CB27" s="76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2:131" s="2" customFormat="1" ht="18" customHeight="1" thickBot="1">
      <c r="B28" s="173">
        <v>5</v>
      </c>
      <c r="C28" s="174"/>
      <c r="D28" s="169" t="s">
        <v>36</v>
      </c>
      <c r="E28" s="169"/>
      <c r="F28" s="169"/>
      <c r="G28" s="174"/>
      <c r="H28" s="174"/>
      <c r="I28" s="174"/>
      <c r="J28" s="158">
        <v>0.65625</v>
      </c>
      <c r="K28" s="158"/>
      <c r="L28" s="158"/>
      <c r="M28" s="158"/>
      <c r="N28" s="159"/>
      <c r="O28" s="133" t="str">
        <f>P19</f>
        <v>TuS Gellep</v>
      </c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0" t="s">
        <v>18</v>
      </c>
      <c r="AF28" s="129" t="str">
        <f>P16</f>
        <v>BW Dingden</v>
      </c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30"/>
      <c r="AW28" s="166">
        <v>0</v>
      </c>
      <c r="AX28" s="104"/>
      <c r="AY28" s="10" t="s">
        <v>17</v>
      </c>
      <c r="AZ28" s="104">
        <v>5</v>
      </c>
      <c r="BA28" s="168"/>
      <c r="BB28" s="166"/>
      <c r="BC28" s="105"/>
      <c r="BD28" s="3"/>
      <c r="BE28" s="23"/>
      <c r="BF28" s="25">
        <f t="shared" si="0"/>
        <v>0</v>
      </c>
      <c r="BG28" s="25" t="s">
        <v>17</v>
      </c>
      <c r="BH28" s="25">
        <f t="shared" si="1"/>
        <v>3</v>
      </c>
      <c r="BI28" s="23"/>
      <c r="BJ28" s="23"/>
      <c r="BK28" s="23"/>
      <c r="BL28" s="23"/>
      <c r="BM28" s="16"/>
      <c r="BN28" s="16"/>
      <c r="BO28" s="16"/>
      <c r="BP28" s="16"/>
      <c r="BQ28" s="16"/>
      <c r="BR28" s="16"/>
      <c r="BS28" s="16"/>
      <c r="BT28" s="23"/>
      <c r="BU28" s="23"/>
      <c r="BV28" s="24"/>
      <c r="BW28" s="24"/>
      <c r="BX28" s="24"/>
      <c r="BY28" s="24"/>
      <c r="BZ28" s="76"/>
      <c r="CA28" s="76"/>
      <c r="CB28" s="76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2:131" s="2" customFormat="1" ht="18" customHeight="1" thickBot="1">
      <c r="B29" s="175">
        <v>6</v>
      </c>
      <c r="C29" s="170"/>
      <c r="D29" s="169" t="s">
        <v>36</v>
      </c>
      <c r="E29" s="169"/>
      <c r="F29" s="169"/>
      <c r="G29" s="170"/>
      <c r="H29" s="170"/>
      <c r="I29" s="170"/>
      <c r="J29" s="151">
        <v>0.6736111111111112</v>
      </c>
      <c r="K29" s="151"/>
      <c r="L29" s="151"/>
      <c r="M29" s="151"/>
      <c r="N29" s="152"/>
      <c r="O29" s="153" t="str">
        <f>P18</f>
        <v>VfB Frohnhausen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6" t="s">
        <v>18</v>
      </c>
      <c r="AF29" s="149" t="str">
        <f>P17</f>
        <v>SC Schiefbahn 08 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50"/>
      <c r="AW29" s="164">
        <v>1</v>
      </c>
      <c r="AX29" s="171"/>
      <c r="AY29" s="6" t="s">
        <v>17</v>
      </c>
      <c r="AZ29" s="171">
        <v>4</v>
      </c>
      <c r="BA29" s="172"/>
      <c r="BB29" s="164"/>
      <c r="BC29" s="165"/>
      <c r="BD29" s="3"/>
      <c r="BE29" s="23"/>
      <c r="BF29" s="25">
        <f t="shared" si="0"/>
        <v>0</v>
      </c>
      <c r="BG29" s="25" t="s">
        <v>17</v>
      </c>
      <c r="BH29" s="25">
        <f t="shared" si="1"/>
        <v>3</v>
      </c>
      <c r="BI29" s="23"/>
      <c r="BJ29" s="23"/>
      <c r="BK29" s="17"/>
      <c r="BL29" s="17"/>
      <c r="BM29" s="17"/>
      <c r="BN29" s="17"/>
      <c r="BO29" s="17"/>
      <c r="BP29" s="17"/>
      <c r="BQ29" s="17"/>
      <c r="BR29" s="17"/>
      <c r="BS29" s="17"/>
      <c r="BT29" s="23"/>
      <c r="BU29" s="23"/>
      <c r="BV29" s="24"/>
      <c r="BW29" s="24"/>
      <c r="BX29" s="24"/>
      <c r="BY29" s="24"/>
      <c r="BZ29" s="76"/>
      <c r="CA29" s="76"/>
      <c r="CB29" s="76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1" spans="2:80" s="32" customFormat="1" ht="16.5" customHeight="1">
      <c r="B31" s="47" t="s">
        <v>62</v>
      </c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9"/>
      <c r="BW31" s="59"/>
      <c r="BX31" s="59"/>
      <c r="BY31" s="59"/>
      <c r="BZ31" s="68"/>
      <c r="CA31" s="68"/>
      <c r="CB31" s="68"/>
    </row>
    <row r="32" ht="6" customHeight="1"/>
    <row r="33" spans="27:80" s="7" customFormat="1" ht="13.5" customHeight="1" thickBot="1">
      <c r="AA33" s="8"/>
      <c r="AB33" s="8"/>
      <c r="AC33" s="8"/>
      <c r="AD33" s="8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61"/>
      <c r="BX33" s="61"/>
      <c r="BY33" s="61"/>
      <c r="BZ33" s="77"/>
      <c r="CA33" s="77"/>
      <c r="CB33" s="77"/>
    </row>
    <row r="34" spans="9:47" ht="13.5" thickBot="1">
      <c r="I34" s="156" t="s">
        <v>27</v>
      </c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4" t="s">
        <v>26</v>
      </c>
      <c r="AI34" s="155"/>
      <c r="AJ34" s="155"/>
      <c r="AK34" s="154" t="s">
        <v>20</v>
      </c>
      <c r="AL34" s="155"/>
      <c r="AM34" s="155"/>
      <c r="AN34" s="154" t="s">
        <v>21</v>
      </c>
      <c r="AO34" s="155"/>
      <c r="AP34" s="155"/>
      <c r="AQ34" s="155"/>
      <c r="AR34" s="155"/>
      <c r="AS34" s="154" t="s">
        <v>22</v>
      </c>
      <c r="AT34" s="155"/>
      <c r="AU34" s="167"/>
    </row>
    <row r="35" spans="9:47" ht="19.5" customHeight="1" thickBot="1">
      <c r="I35" s="146" t="s">
        <v>9</v>
      </c>
      <c r="J35" s="147"/>
      <c r="K35" s="148" t="str">
        <f>BM24</f>
        <v>BW Dingden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60">
        <f>BN24</f>
        <v>3</v>
      </c>
      <c r="AI35" s="147"/>
      <c r="AJ35" s="161"/>
      <c r="AK35" s="147">
        <f>BO24</f>
        <v>9</v>
      </c>
      <c r="AL35" s="147"/>
      <c r="AM35" s="147"/>
      <c r="AN35" s="217">
        <f>BP24</f>
        <v>12</v>
      </c>
      <c r="AO35" s="218"/>
      <c r="AP35" s="62" t="s">
        <v>17</v>
      </c>
      <c r="AQ35" s="147">
        <f>BR24</f>
        <v>1</v>
      </c>
      <c r="AR35" s="161"/>
      <c r="AS35" s="162">
        <f>BS24</f>
        <v>11</v>
      </c>
      <c r="AT35" s="162"/>
      <c r="AU35" s="163"/>
    </row>
    <row r="36" spans="9:47" ht="19.5" customHeight="1" thickBot="1">
      <c r="I36" s="146" t="s">
        <v>10</v>
      </c>
      <c r="J36" s="147"/>
      <c r="K36" s="148" t="str">
        <f>BM25</f>
        <v>SC Schiefbahn 08 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60">
        <f>BN25</f>
        <v>3</v>
      </c>
      <c r="AI36" s="147"/>
      <c r="AJ36" s="161"/>
      <c r="AK36" s="147">
        <f>BO25</f>
        <v>6</v>
      </c>
      <c r="AL36" s="147"/>
      <c r="AM36" s="147"/>
      <c r="AN36" s="160">
        <f>BP25</f>
        <v>7</v>
      </c>
      <c r="AO36" s="147"/>
      <c r="AP36" s="62" t="s">
        <v>17</v>
      </c>
      <c r="AQ36" s="147">
        <f>BR25</f>
        <v>6</v>
      </c>
      <c r="AR36" s="161"/>
      <c r="AS36" s="162">
        <f>BS25</f>
        <v>1</v>
      </c>
      <c r="AT36" s="162"/>
      <c r="AU36" s="163"/>
    </row>
    <row r="37" spans="9:47" ht="19.5" customHeight="1" thickBot="1">
      <c r="I37" s="146" t="s">
        <v>11</v>
      </c>
      <c r="J37" s="147"/>
      <c r="K37" s="148" t="str">
        <f>BM26</f>
        <v>TuS Gellep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60">
        <f>BN26</f>
        <v>3</v>
      </c>
      <c r="AI37" s="147"/>
      <c r="AJ37" s="161"/>
      <c r="AK37" s="147">
        <f>BO26</f>
        <v>3</v>
      </c>
      <c r="AL37" s="147"/>
      <c r="AM37" s="147"/>
      <c r="AN37" s="160">
        <f>BP26</f>
        <v>2</v>
      </c>
      <c r="AO37" s="147"/>
      <c r="AP37" s="62" t="s">
        <v>17</v>
      </c>
      <c r="AQ37" s="147">
        <f>BR26</f>
        <v>7</v>
      </c>
      <c r="AR37" s="161"/>
      <c r="AS37" s="162">
        <f>BS26</f>
        <v>-5</v>
      </c>
      <c r="AT37" s="162"/>
      <c r="AU37" s="163"/>
    </row>
    <row r="38" spans="9:47" ht="19.5" customHeight="1" thickBot="1">
      <c r="I38" s="146" t="s">
        <v>13</v>
      </c>
      <c r="J38" s="147"/>
      <c r="K38" s="148" t="str">
        <f>BM27</f>
        <v>VfB Frohnhausen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60">
        <f>BN27</f>
        <v>3</v>
      </c>
      <c r="AI38" s="147"/>
      <c r="AJ38" s="161"/>
      <c r="AK38" s="147">
        <f>BO27</f>
        <v>0</v>
      </c>
      <c r="AL38" s="147"/>
      <c r="AM38" s="147"/>
      <c r="AN38" s="160">
        <f>BP27</f>
        <v>1</v>
      </c>
      <c r="AO38" s="147"/>
      <c r="AP38" s="62" t="s">
        <v>17</v>
      </c>
      <c r="AQ38" s="147">
        <f>BR27</f>
        <v>8</v>
      </c>
      <c r="AR38" s="161"/>
      <c r="AS38" s="162">
        <f>BS27</f>
        <v>-7</v>
      </c>
      <c r="AT38" s="162"/>
      <c r="AU38" s="163"/>
    </row>
    <row r="42" spans="1:13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  <c r="R42" s="18"/>
      <c r="S42" s="18"/>
      <c r="T42" s="67"/>
      <c r="U42" s="67"/>
      <c r="V42" s="6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</row>
    <row r="43" spans="1:13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8"/>
      <c r="R43" s="18"/>
      <c r="S43" s="18"/>
      <c r="T43" s="67"/>
      <c r="U43" s="67"/>
      <c r="V43" s="6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</row>
    <row r="44" spans="1:13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8"/>
      <c r="R44" s="18"/>
      <c r="S44" s="18"/>
      <c r="T44" s="67"/>
      <c r="U44" s="67"/>
      <c r="V44" s="6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</row>
    <row r="45" spans="1:13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18"/>
      <c r="R45" s="18"/>
      <c r="S45" s="18"/>
      <c r="T45" s="67"/>
      <c r="U45" s="67"/>
      <c r="V45" s="6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</row>
    <row r="46" spans="1:13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8"/>
      <c r="R46" s="18"/>
      <c r="S46" s="18"/>
      <c r="T46" s="67"/>
      <c r="U46" s="67"/>
      <c r="V46" s="6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</row>
    <row r="47" spans="1:13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8"/>
      <c r="R47" s="18"/>
      <c r="S47" s="18"/>
      <c r="T47" s="67"/>
      <c r="U47" s="67"/>
      <c r="V47" s="6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</row>
    <row r="48" spans="1:13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8"/>
      <c r="R48" s="18"/>
      <c r="S48" s="18"/>
      <c r="T48" s="67"/>
      <c r="U48" s="67"/>
      <c r="V48" s="6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</row>
    <row r="49" spans="1:13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8"/>
      <c r="R49" s="18"/>
      <c r="S49" s="18"/>
      <c r="T49" s="67"/>
      <c r="U49" s="67"/>
      <c r="V49" s="6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</row>
    <row r="50" spans="1:13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8"/>
      <c r="T50" s="67"/>
      <c r="U50" s="67"/>
      <c r="V50" s="6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</row>
    <row r="51" spans="1:13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8"/>
      <c r="R51" s="18"/>
      <c r="S51" s="18"/>
      <c r="T51" s="67"/>
      <c r="U51" s="67"/>
      <c r="V51" s="6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</row>
    <row r="52" spans="1:131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8"/>
      <c r="R52" s="18"/>
      <c r="S52" s="18"/>
      <c r="T52" s="67"/>
      <c r="U52" s="67"/>
      <c r="V52" s="6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</row>
    <row r="53" spans="1:13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8"/>
      <c r="R53" s="18"/>
      <c r="S53" s="18"/>
      <c r="T53" s="67"/>
      <c r="U53" s="67"/>
      <c r="V53" s="6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</row>
    <row r="54" spans="1:13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8"/>
      <c r="R54" s="18"/>
      <c r="S54" s="18"/>
      <c r="T54" s="67"/>
      <c r="U54" s="67"/>
      <c r="V54" s="6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</row>
    <row r="55" spans="1:13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  <c r="Q55" s="18"/>
      <c r="R55" s="18"/>
      <c r="S55" s="18"/>
      <c r="T55" s="67"/>
      <c r="U55" s="67"/>
      <c r="V55" s="6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</row>
    <row r="56" spans="1:13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18"/>
      <c r="R56" s="18"/>
      <c r="S56" s="18"/>
      <c r="T56" s="67"/>
      <c r="U56" s="67"/>
      <c r="V56" s="6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</row>
    <row r="57" spans="1:13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  <c r="Q57" s="18"/>
      <c r="R57" s="18"/>
      <c r="S57" s="18"/>
      <c r="T57" s="67"/>
      <c r="U57" s="67"/>
      <c r="V57" s="6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</row>
    <row r="58" spans="1:13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18"/>
      <c r="R58" s="18"/>
      <c r="S58" s="18"/>
      <c r="T58" s="67"/>
      <c r="U58" s="67"/>
      <c r="V58" s="6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</row>
    <row r="59" spans="1:13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18"/>
      <c r="R59" s="18"/>
      <c r="S59" s="18"/>
      <c r="T59" s="67"/>
      <c r="U59" s="67"/>
      <c r="V59" s="6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</row>
    <row r="60" spans="1:13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8"/>
      <c r="R60" s="18"/>
      <c r="S60" s="18"/>
      <c r="T60" s="67"/>
      <c r="U60" s="67"/>
      <c r="V60" s="6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</row>
    <row r="61" spans="1:13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18"/>
      <c r="R61" s="18"/>
      <c r="S61" s="18"/>
      <c r="T61" s="67"/>
      <c r="U61" s="67"/>
      <c r="V61" s="6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</row>
    <row r="62" spans="1:13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18"/>
      <c r="R62" s="18"/>
      <c r="S62" s="18"/>
      <c r="T62" s="67"/>
      <c r="U62" s="67"/>
      <c r="V62" s="6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</row>
    <row r="63" spans="1:13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  <c r="Q63" s="18"/>
      <c r="R63" s="18"/>
      <c r="S63" s="18"/>
      <c r="T63" s="67"/>
      <c r="U63" s="67"/>
      <c r="V63" s="6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</row>
    <row r="64" spans="1:13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18"/>
      <c r="R64" s="18"/>
      <c r="S64" s="18"/>
      <c r="T64" s="67"/>
      <c r="U64" s="67"/>
      <c r="V64" s="6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</row>
    <row r="65" spans="1:13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18"/>
      <c r="R65" s="18"/>
      <c r="S65" s="18"/>
      <c r="T65" s="67"/>
      <c r="U65" s="67"/>
      <c r="V65" s="6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</row>
    <row r="66" spans="1:131" ht="15.75" customHeight="1" hidden="1" thickBo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  <c r="Q66" s="18"/>
      <c r="R66" s="18"/>
      <c r="S66" s="18"/>
      <c r="T66" s="67"/>
      <c r="U66" s="67"/>
      <c r="V66" s="6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</row>
    <row r="67" spans="1:13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18"/>
      <c r="R67" s="18"/>
      <c r="S67" s="18"/>
      <c r="T67" s="67"/>
      <c r="U67" s="67"/>
      <c r="V67" s="6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</row>
    <row r="68" spans="1:13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/>
      <c r="Q68" s="18"/>
      <c r="R68" s="18"/>
      <c r="S68" s="18"/>
      <c r="T68" s="67"/>
      <c r="U68" s="67"/>
      <c r="V68" s="6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</row>
    <row r="69" spans="1:13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8"/>
      <c r="S69" s="18"/>
      <c r="T69" s="67"/>
      <c r="U69" s="67"/>
      <c r="V69" s="6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</row>
    <row r="70" spans="1:13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/>
      <c r="Q70" s="18"/>
      <c r="R70" s="18"/>
      <c r="S70" s="18"/>
      <c r="T70" s="67"/>
      <c r="U70" s="67"/>
      <c r="V70" s="6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</row>
    <row r="71" spans="1:13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  <c r="Q71" s="18"/>
      <c r="R71" s="18"/>
      <c r="S71" s="18"/>
      <c r="T71" s="67"/>
      <c r="U71" s="67"/>
      <c r="V71" s="6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</row>
    <row r="72" spans="1:13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18"/>
      <c r="R72" s="18"/>
      <c r="S72" s="18"/>
      <c r="T72" s="67"/>
      <c r="U72" s="67"/>
      <c r="V72" s="6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</row>
    <row r="73" spans="1:13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18"/>
      <c r="R73" s="18"/>
      <c r="S73" s="18"/>
      <c r="T73" s="67"/>
      <c r="U73" s="67"/>
      <c r="V73" s="6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</row>
    <row r="74" spans="1:13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  <c r="Q74" s="18"/>
      <c r="R74" s="18"/>
      <c r="S74" s="18"/>
      <c r="T74" s="67"/>
      <c r="U74" s="67"/>
      <c r="V74" s="6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</row>
    <row r="75" spans="1:13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  <c r="Q75" s="18"/>
      <c r="R75" s="18"/>
      <c r="S75" s="18"/>
      <c r="T75" s="67"/>
      <c r="U75" s="67"/>
      <c r="V75" s="6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</row>
    <row r="76" spans="1:13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  <c r="Q76" s="18"/>
      <c r="R76" s="18"/>
      <c r="S76" s="18"/>
      <c r="T76" s="67"/>
      <c r="U76" s="67"/>
      <c r="V76" s="6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</row>
    <row r="77" spans="3:57" ht="12.7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54"/>
    </row>
    <row r="78" spans="3:57" ht="12.7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54"/>
    </row>
    <row r="79" spans="3:57" ht="12.7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54"/>
    </row>
    <row r="80" spans="3:57" ht="12.7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54"/>
    </row>
    <row r="81" spans="3:57" ht="12.7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54"/>
    </row>
    <row r="82" spans="2:57" ht="12.7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4"/>
    </row>
    <row r="83" spans="2:57" ht="12.7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4"/>
    </row>
    <row r="84" spans="2:57" ht="12.7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4"/>
    </row>
    <row r="85" spans="2:57" ht="12.7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4"/>
    </row>
    <row r="86" spans="2:57" ht="12.7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4"/>
    </row>
    <row r="87" spans="2:57" ht="12.7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4"/>
    </row>
    <row r="88" spans="2:55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2:55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2:55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2:55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</row>
    <row r="92" spans="2:55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2:55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</row>
  </sheetData>
  <sheetProtection/>
  <mergeCells count="119">
    <mergeCell ref="A1:AP2"/>
    <mergeCell ref="A3:AP3"/>
    <mergeCell ref="M5:T5"/>
    <mergeCell ref="Y5:AF5"/>
    <mergeCell ref="AG5:AN5"/>
    <mergeCell ref="B7:AM7"/>
    <mergeCell ref="B8:AM8"/>
    <mergeCell ref="H10:L10"/>
    <mergeCell ref="U10:V10"/>
    <mergeCell ref="X10:AB10"/>
    <mergeCell ref="AL10:AP10"/>
    <mergeCell ref="N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19:AJ19"/>
    <mergeCell ref="AK19:AL19"/>
    <mergeCell ref="B23:C23"/>
    <mergeCell ref="D23:F23"/>
    <mergeCell ref="G23:I23"/>
    <mergeCell ref="J23:N23"/>
    <mergeCell ref="O23:AV23"/>
    <mergeCell ref="AW23:BA23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I34:AG34"/>
    <mergeCell ref="AH34:AJ34"/>
    <mergeCell ref="AK34:AM34"/>
    <mergeCell ref="AN34:AR34"/>
    <mergeCell ref="AS34:AU34"/>
    <mergeCell ref="AQ36:AR36"/>
    <mergeCell ref="AS36:AU36"/>
    <mergeCell ref="I35:J35"/>
    <mergeCell ref="K35:AG35"/>
    <mergeCell ref="AH35:AJ35"/>
    <mergeCell ref="AK35:AM35"/>
    <mergeCell ref="AN35:AO35"/>
    <mergeCell ref="AQ35:AR35"/>
    <mergeCell ref="AH37:AJ37"/>
    <mergeCell ref="AK37:AM37"/>
    <mergeCell ref="AN37:AO37"/>
    <mergeCell ref="AQ37:AR37"/>
    <mergeCell ref="AS35:AU35"/>
    <mergeCell ref="I36:J36"/>
    <mergeCell ref="K36:AG36"/>
    <mergeCell ref="AH36:AJ36"/>
    <mergeCell ref="AK36:AM36"/>
    <mergeCell ref="AN36:AO36"/>
    <mergeCell ref="AS37:AU37"/>
    <mergeCell ref="I38:J38"/>
    <mergeCell ref="K38:AG38"/>
    <mergeCell ref="AH38:AJ38"/>
    <mergeCell ref="AK38:AM38"/>
    <mergeCell ref="AN38:AO38"/>
    <mergeCell ref="AQ38:AR38"/>
    <mergeCell ref="AS38:AU38"/>
    <mergeCell ref="I37:J37"/>
    <mergeCell ref="K37:AG3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2"/>
  <headerFooter alignWithMargins="0">
    <oddFooter xml:space="preserve">&amp;C                                  &amp;F&amp;R&amp;P von &amp;N </oddFooter>
  </headerFooter>
  <rowBreaks count="1" manualBreakCount="1">
    <brk id="40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fvn-lemm</cp:lastModifiedBy>
  <cp:lastPrinted>2018-04-02T18:02:47Z</cp:lastPrinted>
  <dcterms:created xsi:type="dcterms:W3CDTF">2002-02-21T07:48:38Z</dcterms:created>
  <dcterms:modified xsi:type="dcterms:W3CDTF">2018-04-02T18:03:35Z</dcterms:modified>
  <cp:category/>
  <cp:version/>
  <cp:contentType/>
  <cp:contentStatus/>
</cp:coreProperties>
</file>